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6" windowHeight="9696" activeTab="0"/>
  </bookViews>
  <sheets>
    <sheet name="A" sheetId="1" r:id="rId1"/>
  </sheets>
  <definedNames>
    <definedName name="_xlnm.Print_Area" localSheetId="0">'A'!$B$3:$AH$44</definedName>
  </definedNames>
  <calcPr fullCalcOnLoad="1"/>
</workbook>
</file>

<file path=xl/sharedStrings.xml><?xml version="1.0" encoding="utf-8"?>
<sst xmlns="http://schemas.openxmlformats.org/spreadsheetml/2006/main" count="304" uniqueCount="47">
  <si>
    <t>1 lb =</t>
  </si>
  <si>
    <t>gm</t>
  </si>
  <si>
    <t>lbs/kg</t>
  </si>
  <si>
    <t>C &gt;</t>
  </si>
  <si>
    <t>|</t>
  </si>
  <si>
    <t>F &gt;</t>
  </si>
  <si>
    <t>water</t>
  </si>
  <si>
    <t xml:space="preserve"> </t>
  </si>
  <si>
    <t>max sugar</t>
  </si>
  <si>
    <t>ml</t>
  </si>
  <si>
    <t>cups</t>
  </si>
  <si>
    <t>gms</t>
  </si>
  <si>
    <t>lbs</t>
  </si>
  <si>
    <t>sugar wt/</t>
  </si>
  <si>
    <t>sugar cups</t>
  </si>
  <si>
    <t>dilute oz sol</t>
  </si>
  <si>
    <t>vol</t>
  </si>
  <si>
    <t>per</t>
  </si>
  <si>
    <t>per cup water</t>
  </si>
  <si>
    <t>gm/cup</t>
  </si>
  <si>
    <t>water qt</t>
  </si>
  <si>
    <t>www.wildbirdshop.com/Birding/humfeed.html</t>
  </si>
  <si>
    <t>flower nectar is 21-23% sucrose (1 cup sugar in 4 cups water)</t>
  </si>
  <si>
    <t xml:space="preserve">NET </t>
  </si>
  <si>
    <t>VOL</t>
  </si>
  <si>
    <t>oz</t>
  </si>
  <si>
    <t>total</t>
  </si>
  <si>
    <t>final</t>
  </si>
  <si>
    <t>%</t>
  </si>
  <si>
    <t>6.5 cups solution contain 8 cups sugar &gt; 0.8125 cups solution (6.5 oz) contain 1 cup sugar, add to 3.25 cups (26 oz)water for 23.5% solution total 32.5 oz</t>
  </si>
  <si>
    <t>Summary</t>
  </si>
  <si>
    <t>1)</t>
  </si>
  <si>
    <t>2)</t>
  </si>
  <si>
    <t>8 cups of sugar in 4 cups of hot water produce 6.5 cups of solution, or a 123% solution</t>
  </si>
  <si>
    <t xml:space="preserve">3) </t>
  </si>
  <si>
    <t>4)</t>
  </si>
  <si>
    <t xml:space="preserve">1 cup honey = 1031 calories  </t>
  </si>
  <si>
    <t xml:space="preserve">4 oz has 516 caloris, /4 drinks = 129 cal, 3 drinks = </t>
  </si>
  <si>
    <t>5)</t>
  </si>
  <si>
    <t>4/1.23 = 3.07 cups sol = 4 cups sugar</t>
  </si>
  <si>
    <t xml:space="preserve">4 oz (vol) contains 4.92 oz (vol) sugar; 1 cup (8 oz) has 774 calories, 4.92 has 476 calories, /3 drinks = 159 cal; / 4 drinks = 119 calories, each </t>
  </si>
  <si>
    <t xml:space="preserve">6) </t>
  </si>
  <si>
    <t xml:space="preserve">sugar: granulated 7 wt oz/cup; 387 cal per 100 gm (3.53 wt oz) = 110 cal per wt oz, 96 cal per vol oz  (1 tsp = 4 gm wt = 5 ml vol = 16 cal); 1 oz vol = 30 ml = 96 cal </t>
  </si>
  <si>
    <t xml:space="preserve">7) </t>
  </si>
  <si>
    <t xml:space="preserve">1 cup of granulated sugar has 8 x 96 = 768 cal, weighs 7 oz! 1 cup of confectioners sugar only weighs 4 oz! </t>
  </si>
  <si>
    <t>sugar_a04.xls</t>
  </si>
  <si>
    <t>4/27/2016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</si>
</sst>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8">
    <font>
      <sz val="8"/>
      <name val="Arial"/>
      <family val="0"/>
    </font>
    <font>
      <b/>
      <sz val="6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2" fontId="4" fillId="0" borderId="0" xfId="0" applyNumberFormat="1" applyFont="1" applyAlignment="1">
      <alignment horizontal="right"/>
    </xf>
    <xf numFmtId="14" fontId="0" fillId="0" borderId="0" xfId="0" applyNumberFormat="1" applyAlignment="1" quotePrefix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0" fillId="0" borderId="0" xfId="0" applyAlignment="1" quotePrefix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H48"/>
  <sheetViews>
    <sheetView tabSelected="1" zoomScale="145" zoomScaleNormal="145" zoomScalePageLayoutView="0" workbookViewId="0" topLeftCell="A1">
      <selection activeCell="B4" sqref="B4"/>
    </sheetView>
  </sheetViews>
  <sheetFormatPr defaultColWidth="9.33203125" defaultRowHeight="11.25"/>
  <cols>
    <col min="1" max="1" width="4.16015625" style="0" customWidth="1"/>
    <col min="2" max="2" width="8.5" style="0" customWidth="1"/>
    <col min="3" max="3" width="5.83203125" style="0" customWidth="1"/>
    <col min="4" max="4" width="1.5" style="0" customWidth="1"/>
    <col min="5" max="5" width="9.33203125" style="0" customWidth="1"/>
    <col min="6" max="7" width="5.83203125" style="0" customWidth="1"/>
    <col min="8" max="8" width="1.5" style="0" customWidth="1"/>
    <col min="9" max="9" width="10.16015625" style="0" customWidth="1"/>
    <col min="10" max="12" width="5.83203125" style="0" customWidth="1"/>
    <col min="13" max="13" width="1.5" style="0" customWidth="1"/>
    <col min="14" max="16" width="7.66015625" style="0" customWidth="1"/>
    <col min="17" max="17" width="1.5" style="0" customWidth="1"/>
    <col min="18" max="18" width="8.5" style="0" customWidth="1"/>
    <col min="19" max="20" width="5.83203125" style="0" customWidth="1"/>
    <col min="21" max="21" width="1.5" style="0" customWidth="1"/>
    <col min="22" max="22" width="7.5" style="0" customWidth="1"/>
    <col min="23" max="23" width="1.5" style="0" customWidth="1"/>
    <col min="24" max="24" width="7.5" style="0" customWidth="1"/>
    <col min="25" max="26" width="5.83203125" style="0" customWidth="1"/>
    <col min="27" max="27" width="1.5" style="0" customWidth="1"/>
    <col min="28" max="28" width="7.5" style="0" customWidth="1"/>
    <col min="29" max="29" width="8.5" style="0" customWidth="1"/>
    <col min="30" max="30" width="1.5" style="0" customWidth="1"/>
    <col min="31" max="31" width="7.5" style="0" customWidth="1"/>
    <col min="32" max="33" width="5.83203125" style="0" customWidth="1"/>
    <col min="34" max="34" width="1.5" style="0" customWidth="1"/>
  </cols>
  <sheetData>
    <row r="3" ht="9.75">
      <c r="B3" t="s">
        <v>45</v>
      </c>
    </row>
    <row r="4" spans="2:16" ht="9.75">
      <c r="B4" s="11" t="s">
        <v>46</v>
      </c>
      <c r="E4" t="s">
        <v>0</v>
      </c>
      <c r="I4">
        <f>28.35*16</f>
        <v>453.6</v>
      </c>
      <c r="N4" t="s">
        <v>1</v>
      </c>
      <c r="O4">
        <f>1/(I4/1000)</f>
        <v>2.204585537918871</v>
      </c>
      <c r="P4" t="s">
        <v>2</v>
      </c>
    </row>
    <row r="6" spans="3:34" ht="9.75">
      <c r="C6" s="3" t="s">
        <v>3</v>
      </c>
      <c r="E6">
        <v>0</v>
      </c>
      <c r="I6">
        <f>E6+10</f>
        <v>10</v>
      </c>
      <c r="N6">
        <f>I6+10</f>
        <v>20</v>
      </c>
      <c r="O6">
        <f>N6+10</f>
        <v>30</v>
      </c>
      <c r="P6">
        <f>O6+10</f>
        <v>40</v>
      </c>
      <c r="Q6" s="3" t="s">
        <v>4</v>
      </c>
      <c r="R6">
        <f>P6+10</f>
        <v>50</v>
      </c>
      <c r="U6" s="3" t="s">
        <v>4</v>
      </c>
      <c r="V6">
        <f>R6+10</f>
        <v>60</v>
      </c>
      <c r="W6" s="3" t="s">
        <v>4</v>
      </c>
      <c r="X6">
        <f>V6+10</f>
        <v>70</v>
      </c>
      <c r="AA6" s="3" t="s">
        <v>4</v>
      </c>
      <c r="AB6">
        <f>X6+10</f>
        <v>80</v>
      </c>
      <c r="AC6">
        <f>AB6+10</f>
        <v>90</v>
      </c>
      <c r="AD6" s="3" t="s">
        <v>4</v>
      </c>
      <c r="AE6">
        <f>AC6+10</f>
        <v>100</v>
      </c>
      <c r="AH6" s="3" t="s">
        <v>4</v>
      </c>
    </row>
    <row r="7" spans="3:34" ht="9.75">
      <c r="C7" s="3" t="s">
        <v>5</v>
      </c>
      <c r="E7">
        <f>E6*9/5+32</f>
        <v>32</v>
      </c>
      <c r="I7">
        <f>I6*9/5+32</f>
        <v>50</v>
      </c>
      <c r="N7">
        <f>N6*9/5+32</f>
        <v>68</v>
      </c>
      <c r="O7">
        <f>O6*9/5+32</f>
        <v>86</v>
      </c>
      <c r="P7">
        <f>P6*9/5+32</f>
        <v>104</v>
      </c>
      <c r="Q7" s="3" t="s">
        <v>4</v>
      </c>
      <c r="R7">
        <f>R6*9/5+32</f>
        <v>122</v>
      </c>
      <c r="U7" s="3" t="s">
        <v>4</v>
      </c>
      <c r="V7">
        <f>V6*9/5+32</f>
        <v>140</v>
      </c>
      <c r="W7" s="3" t="s">
        <v>4</v>
      </c>
      <c r="X7">
        <f>X6*9/5+32</f>
        <v>158</v>
      </c>
      <c r="AA7" s="3" t="s">
        <v>4</v>
      </c>
      <c r="AB7">
        <f>AB6*9/5+32</f>
        <v>176</v>
      </c>
      <c r="AC7">
        <f>AC6*9/5+32</f>
        <v>194</v>
      </c>
      <c r="AD7" s="3" t="s">
        <v>4</v>
      </c>
      <c r="AE7">
        <f>AE6*9/5+32</f>
        <v>212</v>
      </c>
      <c r="AH7" s="3" t="s">
        <v>4</v>
      </c>
    </row>
    <row r="8" spans="2:34" ht="9.75">
      <c r="B8" t="s">
        <v>6</v>
      </c>
      <c r="C8" s="3"/>
      <c r="I8" t="s">
        <v>7</v>
      </c>
      <c r="N8" t="s">
        <v>7</v>
      </c>
      <c r="O8" t="s">
        <v>7</v>
      </c>
      <c r="P8" t="s">
        <v>7</v>
      </c>
      <c r="Q8" s="3" t="s">
        <v>4</v>
      </c>
      <c r="R8" t="s">
        <v>7</v>
      </c>
      <c r="U8" s="3" t="s">
        <v>4</v>
      </c>
      <c r="V8" t="s">
        <v>7</v>
      </c>
      <c r="W8" s="3" t="s">
        <v>4</v>
      </c>
      <c r="X8" s="3" t="s">
        <v>7</v>
      </c>
      <c r="AA8" s="3" t="s">
        <v>4</v>
      </c>
      <c r="AC8" t="s">
        <v>7</v>
      </c>
      <c r="AD8" s="3" t="s">
        <v>4</v>
      </c>
      <c r="AE8" t="s">
        <v>7</v>
      </c>
      <c r="AH8" s="3" t="s">
        <v>4</v>
      </c>
    </row>
    <row r="9" spans="3:34" ht="9.75">
      <c r="C9" s="3"/>
      <c r="D9" s="3" t="s">
        <v>4</v>
      </c>
      <c r="E9" t="s">
        <v>8</v>
      </c>
      <c r="H9" s="3" t="s">
        <v>4</v>
      </c>
      <c r="I9" t="s">
        <v>8</v>
      </c>
      <c r="Q9" s="3"/>
      <c r="U9" s="3" t="s">
        <v>4</v>
      </c>
      <c r="W9" s="3" t="s">
        <v>4</v>
      </c>
      <c r="X9" s="3"/>
      <c r="AA9" s="3" t="s">
        <v>4</v>
      </c>
      <c r="AD9" s="3"/>
      <c r="AH9" s="3"/>
    </row>
    <row r="10" spans="2:34" ht="9.75">
      <c r="B10" s="3" t="s">
        <v>9</v>
      </c>
      <c r="C10" s="3" t="s">
        <v>10</v>
      </c>
      <c r="D10" s="3" t="s">
        <v>4</v>
      </c>
      <c r="E10" s="3" t="s">
        <v>11</v>
      </c>
      <c r="F10" s="3" t="s">
        <v>12</v>
      </c>
      <c r="G10" s="3" t="s">
        <v>10</v>
      </c>
      <c r="H10" s="3" t="s">
        <v>4</v>
      </c>
      <c r="I10" s="3" t="s">
        <v>11</v>
      </c>
      <c r="J10" s="3" t="s">
        <v>12</v>
      </c>
      <c r="K10" s="3" t="s">
        <v>10</v>
      </c>
      <c r="L10" s="3" t="s">
        <v>23</v>
      </c>
      <c r="M10" s="3" t="s">
        <v>4</v>
      </c>
      <c r="N10" s="3" t="s">
        <v>1</v>
      </c>
      <c r="O10" s="3" t="s">
        <v>1</v>
      </c>
      <c r="P10" s="3" t="s">
        <v>1</v>
      </c>
      <c r="Q10" s="3" t="s">
        <v>4</v>
      </c>
      <c r="R10" s="3" t="s">
        <v>1</v>
      </c>
      <c r="S10" s="3" t="s">
        <v>12</v>
      </c>
      <c r="T10" s="3" t="s">
        <v>10</v>
      </c>
      <c r="U10" s="3" t="s">
        <v>4</v>
      </c>
      <c r="V10" s="3" t="s">
        <v>1</v>
      </c>
      <c r="W10" s="3" t="s">
        <v>4</v>
      </c>
      <c r="X10" s="3" t="s">
        <v>1</v>
      </c>
      <c r="Y10" s="3" t="s">
        <v>12</v>
      </c>
      <c r="Z10" s="3" t="s">
        <v>10</v>
      </c>
      <c r="AA10" s="3" t="s">
        <v>4</v>
      </c>
      <c r="AB10" s="3" t="s">
        <v>1</v>
      </c>
      <c r="AC10" s="3" t="s">
        <v>1</v>
      </c>
      <c r="AD10" s="3" t="s">
        <v>4</v>
      </c>
      <c r="AE10" s="3" t="s">
        <v>1</v>
      </c>
      <c r="AF10" s="3" t="s">
        <v>12</v>
      </c>
      <c r="AG10" s="3" t="s">
        <v>10</v>
      </c>
      <c r="AH10" s="3" t="s">
        <v>4</v>
      </c>
    </row>
    <row r="11" spans="2:34" ht="9.75">
      <c r="B11" s="4"/>
      <c r="C11" s="3"/>
      <c r="D11" s="3" t="s">
        <v>4</v>
      </c>
      <c r="E11" s="3"/>
      <c r="F11" s="3"/>
      <c r="G11" s="3"/>
      <c r="H11" s="3" t="s">
        <v>4</v>
      </c>
      <c r="I11" s="3"/>
      <c r="J11" s="3"/>
      <c r="K11" s="3"/>
      <c r="L11" s="3" t="s">
        <v>24</v>
      </c>
      <c r="M11" s="3" t="s">
        <v>4</v>
      </c>
      <c r="N11" s="3"/>
      <c r="O11" s="3" t="s">
        <v>7</v>
      </c>
      <c r="P11" s="3"/>
      <c r="Q11" s="3" t="s">
        <v>4</v>
      </c>
      <c r="S11" s="3"/>
      <c r="T11" s="3"/>
      <c r="U11" s="3" t="s">
        <v>4</v>
      </c>
      <c r="V11" s="3"/>
      <c r="W11" s="3" t="s">
        <v>4</v>
      </c>
      <c r="X11" s="3"/>
      <c r="Y11" s="3"/>
      <c r="Z11" s="3"/>
      <c r="AA11" s="3" t="s">
        <v>4</v>
      </c>
      <c r="AB11" s="3"/>
      <c r="AC11" s="3"/>
      <c r="AD11" s="3" t="s">
        <v>4</v>
      </c>
      <c r="AE11" s="3"/>
      <c r="AF11" s="3"/>
      <c r="AG11" s="3"/>
      <c r="AH11" s="3" t="s">
        <v>4</v>
      </c>
    </row>
    <row r="12" spans="2:34" ht="9.75">
      <c r="B12" s="5">
        <v>100</v>
      </c>
      <c r="C12" s="6">
        <f>B12/257</f>
        <v>0.38910505836575876</v>
      </c>
      <c r="D12" s="3" t="s">
        <v>4</v>
      </c>
      <c r="E12" s="6">
        <v>181.9</v>
      </c>
      <c r="F12" s="3"/>
      <c r="G12" s="3"/>
      <c r="H12" s="3" t="s">
        <v>4</v>
      </c>
      <c r="I12" s="6">
        <v>190.6</v>
      </c>
      <c r="J12" s="3"/>
      <c r="K12" s="3"/>
      <c r="L12" s="3"/>
      <c r="M12" s="3" t="s">
        <v>4</v>
      </c>
      <c r="N12" s="6">
        <v>201.9</v>
      </c>
      <c r="O12" s="6">
        <v>216.7</v>
      </c>
      <c r="P12" s="6">
        <v>235.6</v>
      </c>
      <c r="Q12" s="3" t="s">
        <v>4</v>
      </c>
      <c r="R12" s="6">
        <v>259.6</v>
      </c>
      <c r="S12" s="3"/>
      <c r="T12" s="3"/>
      <c r="U12" s="3" t="s">
        <v>4</v>
      </c>
      <c r="V12" s="6">
        <v>288.8</v>
      </c>
      <c r="W12" s="3" t="s">
        <v>4</v>
      </c>
      <c r="X12" s="6">
        <v>323.7</v>
      </c>
      <c r="Y12" s="3"/>
      <c r="Z12" s="3"/>
      <c r="AA12" s="3" t="s">
        <v>4</v>
      </c>
      <c r="AB12" s="6">
        <v>365.1</v>
      </c>
      <c r="AC12" s="6">
        <v>414.9</v>
      </c>
      <c r="AD12" s="3" t="s">
        <v>4</v>
      </c>
      <c r="AE12" s="6">
        <v>476</v>
      </c>
      <c r="AF12" s="3"/>
      <c r="AG12" s="3"/>
      <c r="AH12" s="3" t="s">
        <v>4</v>
      </c>
    </row>
    <row r="13" spans="2:34" ht="9.75">
      <c r="B13" s="5"/>
      <c r="C13" s="6"/>
      <c r="D13" s="3" t="s">
        <v>4</v>
      </c>
      <c r="E13" s="8">
        <f>+E12/(E12+100)</f>
        <v>0.6452642781128061</v>
      </c>
      <c r="F13" s="8"/>
      <c r="G13" s="8"/>
      <c r="H13" s="3" t="s">
        <v>4</v>
      </c>
      <c r="I13" s="8">
        <f>+I12/(I12+100)</f>
        <v>0.6558843771507226</v>
      </c>
      <c r="J13" s="8"/>
      <c r="K13" s="8"/>
      <c r="L13" s="8"/>
      <c r="M13" s="3" t="s">
        <v>4</v>
      </c>
      <c r="N13" s="8">
        <f>+N12/(N12+100)</f>
        <v>0.6687644915534946</v>
      </c>
      <c r="O13" s="8">
        <f>+O12/(O12+100)</f>
        <v>0.6842437638143353</v>
      </c>
      <c r="P13" s="8">
        <f>+P12/(P12+100)</f>
        <v>0.702026221692491</v>
      </c>
      <c r="Q13" s="3" t="s">
        <v>4</v>
      </c>
      <c r="R13" s="8">
        <f>+R12/(R12+100)</f>
        <v>0.7219132369299222</v>
      </c>
      <c r="S13" s="8"/>
      <c r="T13" s="8"/>
      <c r="U13" s="3" t="s">
        <v>4</v>
      </c>
      <c r="V13" s="8">
        <f>+V12/(V12+100)</f>
        <v>0.742798353909465</v>
      </c>
      <c r="W13" s="3" t="s">
        <v>4</v>
      </c>
      <c r="X13" s="8">
        <f>+X12/(X12+100)</f>
        <v>0.7639839509086618</v>
      </c>
      <c r="Y13" s="8"/>
      <c r="Z13" s="8"/>
      <c r="AA13" s="3" t="s">
        <v>4</v>
      </c>
      <c r="AB13" s="8">
        <f>+AB12/(AB12+100)</f>
        <v>0.7849924747366158</v>
      </c>
      <c r="AC13" s="8">
        <f>+AC12/(AC12+100)</f>
        <v>0.8057875315595261</v>
      </c>
      <c r="AD13" s="3" t="s">
        <v>4</v>
      </c>
      <c r="AE13" s="8">
        <f>+AE12/(AE12+100)</f>
        <v>0.8263888888888888</v>
      </c>
      <c r="AF13" s="8"/>
      <c r="AG13" s="8"/>
      <c r="AH13" s="3" t="s">
        <v>4</v>
      </c>
    </row>
    <row r="14" spans="2:34" ht="9.75">
      <c r="B14" s="3"/>
      <c r="C14" s="3"/>
      <c r="D14" s="3" t="s">
        <v>4</v>
      </c>
      <c r="E14" s="8"/>
      <c r="F14" s="8"/>
      <c r="G14" s="8"/>
      <c r="H14" s="8" t="s">
        <v>4</v>
      </c>
      <c r="I14" s="8"/>
      <c r="J14" s="8"/>
      <c r="K14" s="8"/>
      <c r="L14" s="8"/>
      <c r="M14" s="8" t="s">
        <v>4</v>
      </c>
      <c r="N14" s="8"/>
      <c r="O14" s="8"/>
      <c r="P14" s="8"/>
      <c r="Q14" s="8" t="s">
        <v>4</v>
      </c>
      <c r="R14" s="8"/>
      <c r="S14" s="8"/>
      <c r="T14" s="8"/>
      <c r="U14" s="8" t="s">
        <v>4</v>
      </c>
      <c r="V14" s="8"/>
      <c r="W14" s="8" t="s">
        <v>4</v>
      </c>
      <c r="X14" s="8"/>
      <c r="Y14" s="8"/>
      <c r="Z14" s="8"/>
      <c r="AA14" s="8" t="s">
        <v>4</v>
      </c>
      <c r="AB14" s="8"/>
      <c r="AC14" s="8"/>
      <c r="AD14" s="8" t="s">
        <v>4</v>
      </c>
      <c r="AE14" s="8"/>
      <c r="AF14" s="8"/>
      <c r="AG14" s="8"/>
      <c r="AH14" s="3" t="s">
        <v>4</v>
      </c>
    </row>
    <row r="15" spans="2:34" ht="9.75">
      <c r="B15" s="5">
        <v>5</v>
      </c>
      <c r="C15" s="6">
        <f aca="true" t="shared" si="0" ref="C15:C24">B15/257</f>
        <v>0.019455252918287938</v>
      </c>
      <c r="D15" s="3" t="s">
        <v>4</v>
      </c>
      <c r="E15" s="7">
        <f aca="true" t="shared" si="1" ref="E15:E24">$B15/$B$12*E$12</f>
        <v>9.095</v>
      </c>
      <c r="F15" s="6">
        <f aca="true" t="shared" si="2" ref="F15:F24">E15/$I$4</f>
        <v>0.020050705467372136</v>
      </c>
      <c r="G15" s="6">
        <f aca="true" t="shared" si="3" ref="G15:G24">E15/$B$30</f>
        <v>0.03789583333333334</v>
      </c>
      <c r="H15" s="3" t="s">
        <v>4</v>
      </c>
      <c r="I15" s="7">
        <f aca="true" t="shared" si="4" ref="I15:I24">$B15/$B$12*I$12</f>
        <v>9.53</v>
      </c>
      <c r="J15" s="6">
        <f aca="true" t="shared" si="5" ref="J15:J24">I15/$I$4</f>
        <v>0.02100970017636684</v>
      </c>
      <c r="K15" s="6">
        <f aca="true" t="shared" si="6" ref="K15:K24">I15/$B$30</f>
        <v>0.03970833333333333</v>
      </c>
      <c r="L15" s="6"/>
      <c r="M15" s="3" t="s">
        <v>4</v>
      </c>
      <c r="N15" s="7">
        <f aca="true" t="shared" si="7" ref="N15:P24">$B15/$B$12*N$12</f>
        <v>10.095</v>
      </c>
      <c r="O15" s="7">
        <f t="shared" si="7"/>
        <v>10.835</v>
      </c>
      <c r="P15" s="7">
        <f t="shared" si="7"/>
        <v>11.780000000000001</v>
      </c>
      <c r="Q15" s="3" t="s">
        <v>4</v>
      </c>
      <c r="R15" s="7">
        <f aca="true" t="shared" si="8" ref="R15:R24">$B15/$B$12*R$12</f>
        <v>12.980000000000002</v>
      </c>
      <c r="S15" s="6">
        <f aca="true" t="shared" si="9" ref="S15:S24">R15/$I$4</f>
        <v>0.028615520282186953</v>
      </c>
      <c r="T15" s="6">
        <f aca="true" t="shared" si="10" ref="T15:T24">R15/$B$30</f>
        <v>0.054083333333333344</v>
      </c>
      <c r="U15" s="3" t="s">
        <v>4</v>
      </c>
      <c r="V15" s="7">
        <f aca="true" t="shared" si="11" ref="V15:V24">$B15/$B$12*V$12</f>
        <v>14.440000000000001</v>
      </c>
      <c r="W15" s="3" t="s">
        <v>4</v>
      </c>
      <c r="X15" s="7">
        <f aca="true" t="shared" si="12" ref="X15:X24">$B15/$B$12*X$12</f>
        <v>16.185</v>
      </c>
      <c r="Y15" s="6">
        <f aca="true" t="shared" si="13" ref="Y15:Y24">X15/$I$4</f>
        <v>0.035681216931216925</v>
      </c>
      <c r="Z15" s="6">
        <f aca="true" t="shared" si="14" ref="Z15:Z24">X15/$B$30</f>
        <v>0.0674375</v>
      </c>
      <c r="AA15" s="3" t="s">
        <v>4</v>
      </c>
      <c r="AB15" s="7">
        <f aca="true" t="shared" si="15" ref="AB15:AC24">$B15/$B$12*AB$12</f>
        <v>18.255000000000003</v>
      </c>
      <c r="AC15" s="7">
        <f t="shared" si="15"/>
        <v>20.745</v>
      </c>
      <c r="AD15" s="3" t="s">
        <v>4</v>
      </c>
      <c r="AE15" s="7">
        <f aca="true" t="shared" si="16" ref="AE15:AE24">$B15/$B$12*AE$12</f>
        <v>23.8</v>
      </c>
      <c r="AF15" s="6">
        <f aca="true" t="shared" si="17" ref="AF15:AF24">AE15/$I$4</f>
        <v>0.05246913580246913</v>
      </c>
      <c r="AG15" s="6">
        <f aca="true" t="shared" si="18" ref="AG15:AG24">AE15/$B$30</f>
        <v>0.09916666666666667</v>
      </c>
      <c r="AH15" s="3" t="s">
        <v>4</v>
      </c>
    </row>
    <row r="16" spans="2:34" ht="9.75">
      <c r="B16" s="5">
        <v>15</v>
      </c>
      <c r="C16" s="6">
        <f t="shared" si="0"/>
        <v>0.058365758754863814</v>
      </c>
      <c r="D16" s="3" t="s">
        <v>4</v>
      </c>
      <c r="E16" s="7">
        <f t="shared" si="1"/>
        <v>27.285</v>
      </c>
      <c r="F16" s="6">
        <f t="shared" si="2"/>
        <v>0.0601521164021164</v>
      </c>
      <c r="G16" s="6">
        <f t="shared" si="3"/>
        <v>0.1136875</v>
      </c>
      <c r="H16" s="3" t="s">
        <v>4</v>
      </c>
      <c r="I16" s="7">
        <f t="shared" si="4"/>
        <v>28.59</v>
      </c>
      <c r="J16" s="6">
        <f t="shared" si="5"/>
        <v>0.06302910052910053</v>
      </c>
      <c r="K16" s="6">
        <f t="shared" si="6"/>
        <v>0.119125</v>
      </c>
      <c r="L16" s="6"/>
      <c r="M16" s="3" t="s">
        <v>4</v>
      </c>
      <c r="N16" s="7">
        <f t="shared" si="7"/>
        <v>30.285</v>
      </c>
      <c r="O16" s="7">
        <f t="shared" si="7"/>
        <v>32.504999999999995</v>
      </c>
      <c r="P16" s="7">
        <f t="shared" si="7"/>
        <v>35.339999999999996</v>
      </c>
      <c r="Q16" s="3" t="s">
        <v>4</v>
      </c>
      <c r="R16" s="7">
        <f t="shared" si="8"/>
        <v>38.940000000000005</v>
      </c>
      <c r="S16" s="6">
        <f t="shared" si="9"/>
        <v>0.08584656084656085</v>
      </c>
      <c r="T16" s="6">
        <f t="shared" si="10"/>
        <v>0.16225000000000003</v>
      </c>
      <c r="U16" s="3" t="s">
        <v>4</v>
      </c>
      <c r="V16" s="7">
        <f t="shared" si="11"/>
        <v>43.32</v>
      </c>
      <c r="W16" s="3" t="s">
        <v>4</v>
      </c>
      <c r="X16" s="7">
        <f t="shared" si="12"/>
        <v>48.555</v>
      </c>
      <c r="Y16" s="6">
        <f t="shared" si="13"/>
        <v>0.10704365079365079</v>
      </c>
      <c r="Z16" s="6">
        <f t="shared" si="14"/>
        <v>0.2023125</v>
      </c>
      <c r="AA16" s="3" t="s">
        <v>4</v>
      </c>
      <c r="AB16" s="7">
        <f t="shared" si="15"/>
        <v>54.765</v>
      </c>
      <c r="AC16" s="7">
        <f t="shared" si="15"/>
        <v>62.23499999999999</v>
      </c>
      <c r="AD16" s="3" t="s">
        <v>4</v>
      </c>
      <c r="AE16" s="7">
        <f t="shared" si="16"/>
        <v>71.39999999999999</v>
      </c>
      <c r="AF16" s="6">
        <f t="shared" si="17"/>
        <v>0.15740740740740738</v>
      </c>
      <c r="AG16" s="6">
        <f t="shared" si="18"/>
        <v>0.2975</v>
      </c>
      <c r="AH16" s="3" t="s">
        <v>4</v>
      </c>
    </row>
    <row r="17" spans="2:34" ht="9.75">
      <c r="B17" s="5">
        <v>30</v>
      </c>
      <c r="C17" s="6">
        <f t="shared" si="0"/>
        <v>0.11673151750972763</v>
      </c>
      <c r="D17" s="3" t="s">
        <v>4</v>
      </c>
      <c r="E17" s="7">
        <f t="shared" si="1"/>
        <v>54.57</v>
      </c>
      <c r="F17" s="6">
        <f t="shared" si="2"/>
        <v>0.1203042328042328</v>
      </c>
      <c r="G17" s="6">
        <f t="shared" si="3"/>
        <v>0.227375</v>
      </c>
      <c r="H17" s="3" t="s">
        <v>4</v>
      </c>
      <c r="I17" s="7">
        <f t="shared" si="4"/>
        <v>57.18</v>
      </c>
      <c r="J17" s="6">
        <f t="shared" si="5"/>
        <v>0.12605820105820106</v>
      </c>
      <c r="K17" s="6">
        <f t="shared" si="6"/>
        <v>0.23825</v>
      </c>
      <c r="L17" s="6"/>
      <c r="M17" s="3" t="s">
        <v>4</v>
      </c>
      <c r="N17" s="7">
        <f t="shared" si="7"/>
        <v>60.57</v>
      </c>
      <c r="O17" s="7">
        <f t="shared" si="7"/>
        <v>65.00999999999999</v>
      </c>
      <c r="P17" s="7">
        <f t="shared" si="7"/>
        <v>70.67999999999999</v>
      </c>
      <c r="Q17" s="3" t="s">
        <v>4</v>
      </c>
      <c r="R17" s="7">
        <f t="shared" si="8"/>
        <v>77.88000000000001</v>
      </c>
      <c r="S17" s="6">
        <f t="shared" si="9"/>
        <v>0.1716931216931217</v>
      </c>
      <c r="T17" s="6">
        <f t="shared" si="10"/>
        <v>0.32450000000000007</v>
      </c>
      <c r="U17" s="3" t="s">
        <v>4</v>
      </c>
      <c r="V17" s="7">
        <f t="shared" si="11"/>
        <v>86.64</v>
      </c>
      <c r="W17" s="3" t="s">
        <v>4</v>
      </c>
      <c r="X17" s="7">
        <f t="shared" si="12"/>
        <v>97.11</v>
      </c>
      <c r="Y17" s="6">
        <f t="shared" si="13"/>
        <v>0.21408730158730158</v>
      </c>
      <c r="Z17" s="6">
        <f t="shared" si="14"/>
        <v>0.404625</v>
      </c>
      <c r="AA17" s="3" t="s">
        <v>4</v>
      </c>
      <c r="AB17" s="7">
        <f t="shared" si="15"/>
        <v>109.53</v>
      </c>
      <c r="AC17" s="7">
        <f t="shared" si="15"/>
        <v>124.46999999999998</v>
      </c>
      <c r="AD17" s="3" t="s">
        <v>4</v>
      </c>
      <c r="AE17" s="7">
        <f t="shared" si="16"/>
        <v>142.79999999999998</v>
      </c>
      <c r="AF17" s="6">
        <f t="shared" si="17"/>
        <v>0.31481481481481477</v>
      </c>
      <c r="AG17" s="6">
        <f t="shared" si="18"/>
        <v>0.595</v>
      </c>
      <c r="AH17" s="3" t="s">
        <v>4</v>
      </c>
    </row>
    <row r="18" spans="2:34" ht="9.75">
      <c r="B18" s="5">
        <v>100</v>
      </c>
      <c r="C18" s="6">
        <f t="shared" si="0"/>
        <v>0.38910505836575876</v>
      </c>
      <c r="D18" s="3" t="s">
        <v>4</v>
      </c>
      <c r="E18" s="7">
        <f t="shared" si="1"/>
        <v>181.9</v>
      </c>
      <c r="F18" s="6">
        <f t="shared" si="2"/>
        <v>0.4010141093474427</v>
      </c>
      <c r="G18" s="6">
        <f t="shared" si="3"/>
        <v>0.7579166666666667</v>
      </c>
      <c r="H18" s="3" t="s">
        <v>4</v>
      </c>
      <c r="I18" s="7">
        <f t="shared" si="4"/>
        <v>190.6</v>
      </c>
      <c r="J18" s="6">
        <f t="shared" si="5"/>
        <v>0.4201940035273368</v>
      </c>
      <c r="K18" s="6">
        <f t="shared" si="6"/>
        <v>0.7941666666666667</v>
      </c>
      <c r="L18" s="6"/>
      <c r="M18" s="3" t="s">
        <v>4</v>
      </c>
      <c r="N18" s="7">
        <f t="shared" si="7"/>
        <v>201.9</v>
      </c>
      <c r="O18" s="7">
        <f t="shared" si="7"/>
        <v>216.7</v>
      </c>
      <c r="P18" s="7">
        <f t="shared" si="7"/>
        <v>235.6</v>
      </c>
      <c r="Q18" s="3" t="s">
        <v>4</v>
      </c>
      <c r="R18" s="7">
        <f t="shared" si="8"/>
        <v>259.6</v>
      </c>
      <c r="S18" s="6">
        <f t="shared" si="9"/>
        <v>0.572310405643739</v>
      </c>
      <c r="T18" s="6">
        <f t="shared" si="10"/>
        <v>1.0816666666666668</v>
      </c>
      <c r="U18" s="3" t="s">
        <v>4</v>
      </c>
      <c r="V18" s="7">
        <f t="shared" si="11"/>
        <v>288.8</v>
      </c>
      <c r="W18" s="3" t="s">
        <v>4</v>
      </c>
      <c r="X18" s="7">
        <f t="shared" si="12"/>
        <v>323.7</v>
      </c>
      <c r="Y18" s="6">
        <f t="shared" si="13"/>
        <v>0.7136243386243386</v>
      </c>
      <c r="Z18" s="6">
        <f t="shared" si="14"/>
        <v>1.34875</v>
      </c>
      <c r="AA18" s="3" t="s">
        <v>4</v>
      </c>
      <c r="AB18" s="7">
        <f t="shared" si="15"/>
        <v>365.1</v>
      </c>
      <c r="AC18" s="7">
        <f t="shared" si="15"/>
        <v>414.9</v>
      </c>
      <c r="AD18" s="3" t="s">
        <v>4</v>
      </c>
      <c r="AE18" s="7">
        <f t="shared" si="16"/>
        <v>476</v>
      </c>
      <c r="AF18" s="6">
        <f t="shared" si="17"/>
        <v>1.0493827160493827</v>
      </c>
      <c r="AG18" s="6">
        <f t="shared" si="18"/>
        <v>1.9833333333333334</v>
      </c>
      <c r="AH18" s="3" t="s">
        <v>4</v>
      </c>
    </row>
    <row r="19" spans="2:34" ht="9.75">
      <c r="B19" s="5">
        <v>257</v>
      </c>
      <c r="C19" s="6">
        <f t="shared" si="0"/>
        <v>1</v>
      </c>
      <c r="D19" s="3" t="s">
        <v>4</v>
      </c>
      <c r="E19" s="7">
        <f t="shared" si="1"/>
        <v>467.483</v>
      </c>
      <c r="F19" s="6">
        <f t="shared" si="2"/>
        <v>1.0306062610229276</v>
      </c>
      <c r="G19" s="6">
        <f t="shared" si="3"/>
        <v>1.9478458333333333</v>
      </c>
      <c r="H19" s="3" t="s">
        <v>4</v>
      </c>
      <c r="I19" s="7">
        <f t="shared" si="4"/>
        <v>489.8419999999999</v>
      </c>
      <c r="J19" s="6">
        <f t="shared" si="5"/>
        <v>1.0798985890652555</v>
      </c>
      <c r="K19" s="6">
        <f t="shared" si="6"/>
        <v>2.041008333333333</v>
      </c>
      <c r="L19" s="6"/>
      <c r="M19" s="3" t="s">
        <v>4</v>
      </c>
      <c r="N19" s="7">
        <f t="shared" si="7"/>
        <v>518.883</v>
      </c>
      <c r="O19" s="7">
        <f t="shared" si="7"/>
        <v>556.919</v>
      </c>
      <c r="P19" s="7">
        <f t="shared" si="7"/>
        <v>605.492</v>
      </c>
      <c r="Q19" s="3" t="s">
        <v>4</v>
      </c>
      <c r="R19" s="7">
        <f t="shared" si="8"/>
        <v>667.172</v>
      </c>
      <c r="S19" s="6">
        <f t="shared" si="9"/>
        <v>1.4708377425044092</v>
      </c>
      <c r="T19" s="6">
        <f t="shared" si="10"/>
        <v>2.7798833333333333</v>
      </c>
      <c r="U19" s="3" t="s">
        <v>4</v>
      </c>
      <c r="V19" s="7">
        <f t="shared" si="11"/>
        <v>742.216</v>
      </c>
      <c r="W19" s="3" t="s">
        <v>4</v>
      </c>
      <c r="X19" s="7">
        <f t="shared" si="12"/>
        <v>831.9089999999999</v>
      </c>
      <c r="Y19" s="6">
        <f t="shared" si="13"/>
        <v>1.83401455026455</v>
      </c>
      <c r="Z19" s="6">
        <f t="shared" si="14"/>
        <v>3.4662874999999995</v>
      </c>
      <c r="AA19" s="3" t="s">
        <v>4</v>
      </c>
      <c r="AB19" s="7">
        <f t="shared" si="15"/>
        <v>938.307</v>
      </c>
      <c r="AC19" s="7">
        <f t="shared" si="15"/>
        <v>1066.293</v>
      </c>
      <c r="AD19" s="3" t="s">
        <v>4</v>
      </c>
      <c r="AE19" s="7">
        <f t="shared" si="16"/>
        <v>1223.32</v>
      </c>
      <c r="AF19" s="6">
        <f t="shared" si="17"/>
        <v>2.6969135802469135</v>
      </c>
      <c r="AG19" s="6">
        <f t="shared" si="18"/>
        <v>5.097166666666666</v>
      </c>
      <c r="AH19" s="3" t="s">
        <v>4</v>
      </c>
    </row>
    <row r="20" spans="2:34" ht="9.75">
      <c r="B20" s="5">
        <f>B19*2</f>
        <v>514</v>
      </c>
      <c r="C20" s="6">
        <f t="shared" si="0"/>
        <v>2</v>
      </c>
      <c r="D20" s="3" t="s">
        <v>4</v>
      </c>
      <c r="E20" s="7">
        <f t="shared" si="1"/>
        <v>934.966</v>
      </c>
      <c r="F20" s="6">
        <f t="shared" si="2"/>
        <v>2.0612125220458553</v>
      </c>
      <c r="G20" s="6">
        <f t="shared" si="3"/>
        <v>3.8956916666666666</v>
      </c>
      <c r="H20" s="3" t="s">
        <v>4</v>
      </c>
      <c r="I20" s="7">
        <f t="shared" si="4"/>
        <v>979.6839999999999</v>
      </c>
      <c r="J20" s="6">
        <f t="shared" si="5"/>
        <v>2.159797178130511</v>
      </c>
      <c r="K20" s="6">
        <f t="shared" si="6"/>
        <v>4.082016666666666</v>
      </c>
      <c r="L20" s="6"/>
      <c r="M20" s="3" t="s">
        <v>4</v>
      </c>
      <c r="N20" s="7">
        <f t="shared" si="7"/>
        <v>1037.766</v>
      </c>
      <c r="O20" s="7">
        <f t="shared" si="7"/>
        <v>1113.838</v>
      </c>
      <c r="P20" s="7">
        <f t="shared" si="7"/>
        <v>1210.984</v>
      </c>
      <c r="Q20" s="3" t="s">
        <v>4</v>
      </c>
      <c r="R20" s="7">
        <f t="shared" si="8"/>
        <v>1334.344</v>
      </c>
      <c r="S20" s="6">
        <f t="shared" si="9"/>
        <v>2.9416754850088185</v>
      </c>
      <c r="T20" s="6">
        <f t="shared" si="10"/>
        <v>5.5597666666666665</v>
      </c>
      <c r="U20" s="3" t="s">
        <v>4</v>
      </c>
      <c r="V20" s="7">
        <f t="shared" si="11"/>
        <v>1484.432</v>
      </c>
      <c r="W20" s="3" t="s">
        <v>4</v>
      </c>
      <c r="X20" s="7">
        <f t="shared" si="12"/>
        <v>1663.8179999999998</v>
      </c>
      <c r="Y20" s="6">
        <f t="shared" si="13"/>
        <v>3.6680291005291</v>
      </c>
      <c r="Z20" s="6">
        <f t="shared" si="14"/>
        <v>6.932574999999999</v>
      </c>
      <c r="AA20" s="3" t="s">
        <v>4</v>
      </c>
      <c r="AB20" s="7">
        <f t="shared" si="15"/>
        <v>1876.614</v>
      </c>
      <c r="AC20" s="7">
        <f t="shared" si="15"/>
        <v>2132.586</v>
      </c>
      <c r="AD20" s="3" t="s">
        <v>4</v>
      </c>
      <c r="AE20" s="7">
        <f t="shared" si="16"/>
        <v>2446.64</v>
      </c>
      <c r="AF20" s="6">
        <f t="shared" si="17"/>
        <v>5.393827160493827</v>
      </c>
      <c r="AG20" s="6">
        <f t="shared" si="18"/>
        <v>10.194333333333333</v>
      </c>
      <c r="AH20" s="3" t="s">
        <v>4</v>
      </c>
    </row>
    <row r="21" spans="2:34" ht="9.75">
      <c r="B21" s="5">
        <f>B19*3</f>
        <v>771</v>
      </c>
      <c r="C21" s="6">
        <f t="shared" si="0"/>
        <v>3</v>
      </c>
      <c r="D21" s="3" t="s">
        <v>4</v>
      </c>
      <c r="E21" s="7">
        <f t="shared" si="1"/>
        <v>1402.449</v>
      </c>
      <c r="F21" s="6">
        <f t="shared" si="2"/>
        <v>3.091818783068783</v>
      </c>
      <c r="G21" s="6">
        <f t="shared" si="3"/>
        <v>5.8435375</v>
      </c>
      <c r="H21" s="3" t="s">
        <v>4</v>
      </c>
      <c r="I21" s="7">
        <f t="shared" si="4"/>
        <v>1469.5259999999998</v>
      </c>
      <c r="J21" s="6">
        <f t="shared" si="5"/>
        <v>3.2396957671957667</v>
      </c>
      <c r="K21" s="6">
        <f t="shared" si="6"/>
        <v>6.123024999999999</v>
      </c>
      <c r="L21" s="6">
        <v>6.5</v>
      </c>
      <c r="M21" s="3" t="s">
        <v>4</v>
      </c>
      <c r="N21" s="7">
        <f t="shared" si="7"/>
        <v>1556.6490000000001</v>
      </c>
      <c r="O21" s="7">
        <f t="shared" si="7"/>
        <v>1670.7569999999998</v>
      </c>
      <c r="P21" s="7">
        <f t="shared" si="7"/>
        <v>1816.4759999999999</v>
      </c>
      <c r="Q21" s="3" t="s">
        <v>4</v>
      </c>
      <c r="R21" s="7">
        <f t="shared" si="8"/>
        <v>2001.516</v>
      </c>
      <c r="S21" s="6">
        <f t="shared" si="9"/>
        <v>4.4125132275132275</v>
      </c>
      <c r="T21" s="6">
        <f t="shared" si="10"/>
        <v>8.33965</v>
      </c>
      <c r="U21" s="3" t="s">
        <v>4</v>
      </c>
      <c r="V21" s="7">
        <f t="shared" si="11"/>
        <v>2226.648</v>
      </c>
      <c r="W21" s="3" t="s">
        <v>4</v>
      </c>
      <c r="X21" s="7">
        <f t="shared" si="12"/>
        <v>2495.727</v>
      </c>
      <c r="Y21" s="6">
        <f t="shared" si="13"/>
        <v>5.5020436507936505</v>
      </c>
      <c r="Z21" s="6">
        <f t="shared" si="14"/>
        <v>10.3988625</v>
      </c>
      <c r="AA21" s="3" t="s">
        <v>4</v>
      </c>
      <c r="AB21" s="7">
        <f t="shared" si="15"/>
        <v>2814.9210000000003</v>
      </c>
      <c r="AC21" s="7">
        <f t="shared" si="15"/>
        <v>3198.879</v>
      </c>
      <c r="AD21" s="3" t="s">
        <v>4</v>
      </c>
      <c r="AE21" s="7">
        <f t="shared" si="16"/>
        <v>3669.96</v>
      </c>
      <c r="AF21" s="6">
        <f t="shared" si="17"/>
        <v>8.09074074074074</v>
      </c>
      <c r="AG21" s="6">
        <f t="shared" si="18"/>
        <v>15.291500000000001</v>
      </c>
      <c r="AH21" s="3" t="s">
        <v>4</v>
      </c>
    </row>
    <row r="22" spans="2:34" ht="9.75">
      <c r="B22" s="5">
        <f>B19*4</f>
        <v>1028</v>
      </c>
      <c r="C22" s="10">
        <f t="shared" si="0"/>
        <v>4</v>
      </c>
      <c r="D22" s="3" t="s">
        <v>4</v>
      </c>
      <c r="E22" s="7">
        <f t="shared" si="1"/>
        <v>1869.932</v>
      </c>
      <c r="F22" s="6">
        <f t="shared" si="2"/>
        <v>4.1224250440917105</v>
      </c>
      <c r="G22" s="10">
        <f t="shared" si="3"/>
        <v>7.791383333333333</v>
      </c>
      <c r="H22" s="3" t="s">
        <v>4</v>
      </c>
      <c r="I22" s="7">
        <f t="shared" si="4"/>
        <v>1959.3679999999997</v>
      </c>
      <c r="J22" s="6">
        <f t="shared" si="5"/>
        <v>4.319594356261022</v>
      </c>
      <c r="K22" s="10">
        <f t="shared" si="6"/>
        <v>8.164033333333332</v>
      </c>
      <c r="L22" s="10"/>
      <c r="M22" s="3" t="s">
        <v>4</v>
      </c>
      <c r="N22" s="7">
        <f t="shared" si="7"/>
        <v>2075.532</v>
      </c>
      <c r="O22" s="7">
        <f t="shared" si="7"/>
        <v>2227.676</v>
      </c>
      <c r="P22" s="7">
        <f t="shared" si="7"/>
        <v>2421.968</v>
      </c>
      <c r="Q22" s="3" t="s">
        <v>4</v>
      </c>
      <c r="R22" s="7">
        <f t="shared" si="8"/>
        <v>2668.688</v>
      </c>
      <c r="S22" s="6">
        <f t="shared" si="9"/>
        <v>5.883350970017637</v>
      </c>
      <c r="T22" s="10">
        <f t="shared" si="10"/>
        <v>11.119533333333333</v>
      </c>
      <c r="U22" s="3" t="s">
        <v>4</v>
      </c>
      <c r="V22" s="7">
        <f t="shared" si="11"/>
        <v>2968.864</v>
      </c>
      <c r="W22" s="3" t="s">
        <v>4</v>
      </c>
      <c r="X22" s="7">
        <f t="shared" si="12"/>
        <v>3327.6359999999995</v>
      </c>
      <c r="Y22" s="6">
        <f t="shared" si="13"/>
        <v>7.3360582010582</v>
      </c>
      <c r="Z22" s="10">
        <f t="shared" si="14"/>
        <v>13.865149999999998</v>
      </c>
      <c r="AA22" s="3" t="s">
        <v>4</v>
      </c>
      <c r="AB22" s="7">
        <f t="shared" si="15"/>
        <v>3753.228</v>
      </c>
      <c r="AC22" s="7">
        <f t="shared" si="15"/>
        <v>4265.172</v>
      </c>
      <c r="AD22" s="3" t="s">
        <v>4</v>
      </c>
      <c r="AE22" s="7">
        <f t="shared" si="16"/>
        <v>4893.28</v>
      </c>
      <c r="AF22" s="6">
        <f t="shared" si="17"/>
        <v>10.787654320987654</v>
      </c>
      <c r="AG22" s="6">
        <f t="shared" si="18"/>
        <v>20.388666666666666</v>
      </c>
      <c r="AH22" s="3" t="s">
        <v>4</v>
      </c>
    </row>
    <row r="23" spans="2:34" ht="9.75">
      <c r="B23" s="5">
        <f>B20*4</f>
        <v>2056</v>
      </c>
      <c r="C23" s="6">
        <f t="shared" si="0"/>
        <v>8</v>
      </c>
      <c r="D23" s="3" t="s">
        <v>4</v>
      </c>
      <c r="E23" s="7">
        <f t="shared" si="1"/>
        <v>3739.864</v>
      </c>
      <c r="F23" s="6">
        <f t="shared" si="2"/>
        <v>8.244850088183421</v>
      </c>
      <c r="G23" s="6">
        <f>E23/$B$30</f>
        <v>15.582766666666666</v>
      </c>
      <c r="H23" s="3" t="s">
        <v>4</v>
      </c>
      <c r="I23" s="7">
        <f t="shared" si="4"/>
        <v>3918.7359999999994</v>
      </c>
      <c r="J23" s="6">
        <f t="shared" si="5"/>
        <v>8.639188712522044</v>
      </c>
      <c r="K23" s="6">
        <f>I23/$B$30</f>
        <v>16.328066666666665</v>
      </c>
      <c r="L23" s="6"/>
      <c r="M23" s="3" t="s">
        <v>4</v>
      </c>
      <c r="N23" s="7">
        <f t="shared" si="7"/>
        <v>4151.064</v>
      </c>
      <c r="O23" s="7">
        <f t="shared" si="7"/>
        <v>4455.352</v>
      </c>
      <c r="P23" s="7">
        <f t="shared" si="7"/>
        <v>4843.936</v>
      </c>
      <c r="Q23" s="3" t="s">
        <v>4</v>
      </c>
      <c r="R23" s="7">
        <f t="shared" si="8"/>
        <v>5337.376</v>
      </c>
      <c r="S23" s="6">
        <f t="shared" si="9"/>
        <v>11.766701940035274</v>
      </c>
      <c r="T23" s="6">
        <f>R23/$B$30</f>
        <v>22.239066666666666</v>
      </c>
      <c r="U23" s="3" t="s">
        <v>4</v>
      </c>
      <c r="V23" s="7">
        <f t="shared" si="11"/>
        <v>5937.728</v>
      </c>
      <c r="W23" s="3" t="s">
        <v>4</v>
      </c>
      <c r="X23" s="7">
        <f t="shared" si="12"/>
        <v>6655.271999999999</v>
      </c>
      <c r="Y23" s="6">
        <f t="shared" si="13"/>
        <v>14.6721164021164</v>
      </c>
      <c r="Z23" s="6">
        <f>X23/$B$30</f>
        <v>27.730299999999996</v>
      </c>
      <c r="AA23" s="3" t="s">
        <v>4</v>
      </c>
      <c r="AB23" s="7">
        <f t="shared" si="15"/>
        <v>7506.456</v>
      </c>
      <c r="AC23" s="7">
        <f t="shared" si="15"/>
        <v>8530.344</v>
      </c>
      <c r="AD23" s="3" t="s">
        <v>4</v>
      </c>
      <c r="AE23" s="7">
        <f t="shared" si="16"/>
        <v>9786.56</v>
      </c>
      <c r="AF23" s="6">
        <f t="shared" si="17"/>
        <v>21.575308641975308</v>
      </c>
      <c r="AG23" s="6">
        <f>AE23/$B$30</f>
        <v>40.77733333333333</v>
      </c>
      <c r="AH23" s="3" t="s">
        <v>4</v>
      </c>
    </row>
    <row r="24" spans="2:34" ht="9.75">
      <c r="B24" s="5">
        <f>B22*4</f>
        <v>4112</v>
      </c>
      <c r="C24" s="6">
        <f t="shared" si="0"/>
        <v>16</v>
      </c>
      <c r="D24" s="3" t="s">
        <v>4</v>
      </c>
      <c r="E24" s="7">
        <f t="shared" si="1"/>
        <v>7479.728</v>
      </c>
      <c r="F24" s="6">
        <f t="shared" si="2"/>
        <v>16.489700176366842</v>
      </c>
      <c r="G24" s="6">
        <f t="shared" si="3"/>
        <v>31.165533333333332</v>
      </c>
      <c r="H24" s="3" t="s">
        <v>4</v>
      </c>
      <c r="I24" s="7">
        <f t="shared" si="4"/>
        <v>7837.471999999999</v>
      </c>
      <c r="J24" s="6">
        <f t="shared" si="5"/>
        <v>17.278377425044088</v>
      </c>
      <c r="K24" s="6">
        <f t="shared" si="6"/>
        <v>32.65613333333333</v>
      </c>
      <c r="L24" s="6"/>
      <c r="M24" s="3" t="s">
        <v>4</v>
      </c>
      <c r="N24" s="7">
        <f t="shared" si="7"/>
        <v>8302.128</v>
      </c>
      <c r="O24" s="7">
        <f t="shared" si="7"/>
        <v>8910.704</v>
      </c>
      <c r="P24" s="7">
        <f t="shared" si="7"/>
        <v>9687.872</v>
      </c>
      <c r="Q24" s="3" t="s">
        <v>4</v>
      </c>
      <c r="R24" s="7">
        <f t="shared" si="8"/>
        <v>10674.752</v>
      </c>
      <c r="S24" s="6">
        <f t="shared" si="9"/>
        <v>23.533403880070548</v>
      </c>
      <c r="T24" s="6">
        <f t="shared" si="10"/>
        <v>44.47813333333333</v>
      </c>
      <c r="U24" s="3" t="s">
        <v>4</v>
      </c>
      <c r="V24" s="7">
        <f t="shared" si="11"/>
        <v>11875.456</v>
      </c>
      <c r="W24" s="3" t="s">
        <v>4</v>
      </c>
      <c r="X24" s="7">
        <f t="shared" si="12"/>
        <v>13310.543999999998</v>
      </c>
      <c r="Y24" s="6">
        <f t="shared" si="13"/>
        <v>29.3442328042328</v>
      </c>
      <c r="Z24" s="6">
        <f t="shared" si="14"/>
        <v>55.46059999999999</v>
      </c>
      <c r="AA24" s="3" t="s">
        <v>4</v>
      </c>
      <c r="AB24" s="7">
        <f t="shared" si="15"/>
        <v>15012.912</v>
      </c>
      <c r="AC24" s="7">
        <f t="shared" si="15"/>
        <v>17060.688</v>
      </c>
      <c r="AD24" s="3" t="s">
        <v>4</v>
      </c>
      <c r="AE24" s="7">
        <f t="shared" si="16"/>
        <v>19573.12</v>
      </c>
      <c r="AF24" s="6">
        <f t="shared" si="17"/>
        <v>43.150617283950616</v>
      </c>
      <c r="AG24" s="6">
        <f t="shared" si="18"/>
        <v>81.55466666666666</v>
      </c>
      <c r="AH24" s="3" t="s">
        <v>4</v>
      </c>
    </row>
    <row r="25" spans="8:34" ht="9.75">
      <c r="H25" s="3" t="s">
        <v>4</v>
      </c>
      <c r="M25" s="3" t="s">
        <v>4</v>
      </c>
      <c r="Q25" s="3" t="s">
        <v>4</v>
      </c>
      <c r="U25" s="3" t="s">
        <v>4</v>
      </c>
      <c r="W25" s="3" t="s">
        <v>4</v>
      </c>
      <c r="AA25" s="3" t="s">
        <v>4</v>
      </c>
      <c r="AD25" s="3" t="s">
        <v>4</v>
      </c>
      <c r="AH25" s="3" t="s">
        <v>4</v>
      </c>
    </row>
    <row r="26" spans="2:34" ht="9.75">
      <c r="B26" t="s">
        <v>13</v>
      </c>
      <c r="E26" t="s">
        <v>14</v>
      </c>
      <c r="F26" t="s">
        <v>15</v>
      </c>
      <c r="H26" s="3" t="s">
        <v>4</v>
      </c>
      <c r="I26" t="s">
        <v>14</v>
      </c>
      <c r="J26" t="s">
        <v>15</v>
      </c>
      <c r="M26" s="3" t="s">
        <v>4</v>
      </c>
      <c r="Q26" s="3" t="s">
        <v>4</v>
      </c>
      <c r="S26" t="s">
        <v>15</v>
      </c>
      <c r="U26" s="3" t="s">
        <v>4</v>
      </c>
      <c r="W26" s="3" t="s">
        <v>4</v>
      </c>
      <c r="AA26" s="3" t="s">
        <v>4</v>
      </c>
      <c r="AD26" s="3" t="s">
        <v>4</v>
      </c>
      <c r="AF26" t="s">
        <v>15</v>
      </c>
      <c r="AH26" s="3" t="s">
        <v>4</v>
      </c>
    </row>
    <row r="27" spans="2:34" ht="9.75">
      <c r="B27" t="s">
        <v>16</v>
      </c>
      <c r="E27" t="s">
        <v>17</v>
      </c>
      <c r="F27" t="s">
        <v>18</v>
      </c>
      <c r="H27" s="3" t="s">
        <v>4</v>
      </c>
      <c r="I27" t="s">
        <v>17</v>
      </c>
      <c r="J27" t="s">
        <v>18</v>
      </c>
      <c r="M27" s="3" t="s">
        <v>4</v>
      </c>
      <c r="Q27" s="3" t="s">
        <v>4</v>
      </c>
      <c r="S27" t="s">
        <v>18</v>
      </c>
      <c r="U27" s="3" t="s">
        <v>4</v>
      </c>
      <c r="W27" s="3" t="s">
        <v>4</v>
      </c>
      <c r="AA27" s="3" t="s">
        <v>4</v>
      </c>
      <c r="AD27" s="3" t="s">
        <v>4</v>
      </c>
      <c r="AF27" t="s">
        <v>18</v>
      </c>
      <c r="AH27" s="3" t="s">
        <v>4</v>
      </c>
    </row>
    <row r="28" spans="2:34" ht="9.75">
      <c r="B28" t="s">
        <v>19</v>
      </c>
      <c r="E28" t="s">
        <v>20</v>
      </c>
      <c r="H28" s="3" t="s">
        <v>4</v>
      </c>
      <c r="I28" t="s">
        <v>20</v>
      </c>
      <c r="M28" s="3" t="s">
        <v>4</v>
      </c>
      <c r="Q28" s="3" t="s">
        <v>4</v>
      </c>
      <c r="U28" s="3" t="s">
        <v>4</v>
      </c>
      <c r="W28" s="3" t="s">
        <v>4</v>
      </c>
      <c r="AA28" s="3" t="s">
        <v>4</v>
      </c>
      <c r="AD28" s="3" t="s">
        <v>4</v>
      </c>
      <c r="AH28" s="3" t="s">
        <v>4</v>
      </c>
    </row>
    <row r="29" spans="8:34" ht="9.75">
      <c r="H29" s="3" t="s">
        <v>4</v>
      </c>
      <c r="M29" s="3" t="s">
        <v>4</v>
      </c>
      <c r="Q29" s="3" t="s">
        <v>4</v>
      </c>
      <c r="U29" s="3" t="s">
        <v>4</v>
      </c>
      <c r="W29" s="3" t="s">
        <v>4</v>
      </c>
      <c r="AA29" s="3" t="s">
        <v>4</v>
      </c>
      <c r="AD29" s="3" t="s">
        <v>4</v>
      </c>
      <c r="AH29" s="3" t="s">
        <v>4</v>
      </c>
    </row>
    <row r="30" spans="2:34" ht="9.75">
      <c r="B30" s="2">
        <v>240</v>
      </c>
      <c r="E30" s="2">
        <f>E$22/$B30</f>
        <v>7.791383333333333</v>
      </c>
      <c r="F30" s="1">
        <f>32/(E30*4)</f>
        <v>1.026775305198264</v>
      </c>
      <c r="H30" s="3" t="s">
        <v>4</v>
      </c>
      <c r="I30" s="2">
        <f>I$22/$B30</f>
        <v>8.164033333333332</v>
      </c>
      <c r="J30" s="1">
        <f>32/(I30*4)</f>
        <v>0.9799078070071575</v>
      </c>
      <c r="M30" s="3" t="s">
        <v>4</v>
      </c>
      <c r="N30" s="2">
        <f>N$22/$B30</f>
        <v>8.648050000000001</v>
      </c>
      <c r="O30" s="2">
        <f>O$22/$B30</f>
        <v>9.281983333333333</v>
      </c>
      <c r="P30" s="2">
        <f>P$22/$B30</f>
        <v>10.091533333333333</v>
      </c>
      <c r="Q30" s="3" t="s">
        <v>4</v>
      </c>
      <c r="R30" s="2">
        <f>R$22/$B30</f>
        <v>11.119533333333333</v>
      </c>
      <c r="S30" s="1">
        <f>32/(R30*4)</f>
        <v>0.7194546533727435</v>
      </c>
      <c r="U30" s="3" t="s">
        <v>4</v>
      </c>
      <c r="V30" s="2"/>
      <c r="W30" s="3" t="s">
        <v>4</v>
      </c>
      <c r="X30" s="2">
        <f>X$22/$B30</f>
        <v>13.865149999999998</v>
      </c>
      <c r="AA30" s="3" t="s">
        <v>4</v>
      </c>
      <c r="AB30" s="2">
        <f>AB$22/$B30</f>
        <v>15.63845</v>
      </c>
      <c r="AC30" s="2">
        <f>AC$22/$B30</f>
        <v>17.771549999999998</v>
      </c>
      <c r="AD30" s="3" t="s">
        <v>4</v>
      </c>
      <c r="AE30" s="2">
        <f>AE$22/$B30</f>
        <v>20.388666666666666</v>
      </c>
      <c r="AF30" s="1">
        <f>32/(AE30*4)</f>
        <v>0.3923748487721937</v>
      </c>
      <c r="AH30" s="3" t="s">
        <v>4</v>
      </c>
    </row>
    <row r="31" spans="2:34" ht="9.75">
      <c r="B31" s="2" t="s">
        <v>7</v>
      </c>
      <c r="C31" s="2"/>
      <c r="E31" s="2"/>
      <c r="H31" s="3" t="s">
        <v>4</v>
      </c>
      <c r="I31" s="2"/>
      <c r="M31" s="3" t="s">
        <v>4</v>
      </c>
      <c r="N31" s="2"/>
      <c r="O31" s="2"/>
      <c r="P31" s="2"/>
      <c r="Q31" s="3" t="s">
        <v>4</v>
      </c>
      <c r="R31" s="2"/>
      <c r="U31" s="3" t="s">
        <v>4</v>
      </c>
      <c r="V31" s="2"/>
      <c r="W31" s="3" t="s">
        <v>4</v>
      </c>
      <c r="X31" s="2"/>
      <c r="AA31" s="3" t="s">
        <v>4</v>
      </c>
      <c r="AB31" s="2"/>
      <c r="AC31" s="2"/>
      <c r="AD31" s="3" t="s">
        <v>4</v>
      </c>
      <c r="AE31" s="2"/>
      <c r="AH31" s="3" t="s">
        <v>4</v>
      </c>
    </row>
    <row r="32" spans="2:25" ht="9.75">
      <c r="B32" s="2"/>
      <c r="H32" s="3" t="s">
        <v>4</v>
      </c>
      <c r="M32" s="3" t="s">
        <v>4</v>
      </c>
      <c r="Q32" s="3" t="s">
        <v>4</v>
      </c>
      <c r="S32" s="3"/>
      <c r="T32" s="3"/>
      <c r="U32" s="3"/>
      <c r="V32" s="3"/>
      <c r="W32" s="3"/>
      <c r="X32" s="3"/>
      <c r="Y32" s="3"/>
    </row>
    <row r="33" spans="2:25" ht="9.75">
      <c r="B33" s="2"/>
      <c r="S33" s="13">
        <v>1.23</v>
      </c>
      <c r="T33" s="3" t="s">
        <v>6</v>
      </c>
      <c r="U33" s="3"/>
      <c r="V33" s="3" t="s">
        <v>26</v>
      </c>
      <c r="W33" s="3"/>
      <c r="X33" s="3" t="s">
        <v>27</v>
      </c>
      <c r="Y33" s="3"/>
    </row>
    <row r="34" spans="2:25" ht="9.75">
      <c r="B34" s="2"/>
      <c r="S34" s="13" t="s">
        <v>25</v>
      </c>
      <c r="T34" s="3" t="s">
        <v>25</v>
      </c>
      <c r="U34" s="3"/>
      <c r="V34" s="3"/>
      <c r="W34" s="3"/>
      <c r="X34" s="3" t="s">
        <v>28</v>
      </c>
      <c r="Y34" s="3"/>
    </row>
    <row r="35" spans="2:25" ht="9.75">
      <c r="B35" t="s">
        <v>21</v>
      </c>
      <c r="N35">
        <v>1</v>
      </c>
      <c r="O35">
        <v>4</v>
      </c>
      <c r="P35" s="9">
        <f>+N35/(O35+1)</f>
        <v>0.2</v>
      </c>
      <c r="S35" s="3">
        <v>6.48</v>
      </c>
      <c r="T35" s="3">
        <v>26</v>
      </c>
      <c r="U35" s="3"/>
      <c r="V35" s="3">
        <f>+S35+T35</f>
        <v>32.480000000000004</v>
      </c>
      <c r="W35" s="3"/>
      <c r="X35" s="8">
        <f>+$S$33*S35/V35</f>
        <v>0.24539408866995072</v>
      </c>
      <c r="Y35" s="3"/>
    </row>
    <row r="36" spans="2:25" ht="9.75">
      <c r="B36" t="s">
        <v>22</v>
      </c>
      <c r="N36">
        <v>1</v>
      </c>
      <c r="O36">
        <v>3.75</v>
      </c>
      <c r="P36" s="9">
        <f>+N36/(O36+1)</f>
        <v>0.21052631578947367</v>
      </c>
      <c r="S36" s="3">
        <v>6</v>
      </c>
      <c r="T36" s="3">
        <v>26</v>
      </c>
      <c r="U36" s="3"/>
      <c r="V36" s="3">
        <f>+S36+T36</f>
        <v>32</v>
      </c>
      <c r="W36" s="3"/>
      <c r="X36" s="8">
        <f>+$S$33*S36/V36</f>
        <v>0.230625</v>
      </c>
      <c r="Y36" s="3"/>
    </row>
    <row r="37" spans="14:25" ht="9.75">
      <c r="N37">
        <v>1</v>
      </c>
      <c r="O37">
        <v>3.5</v>
      </c>
      <c r="P37" s="9">
        <f>+N37/(O37+1)</f>
        <v>0.2222222222222222</v>
      </c>
      <c r="S37" s="3">
        <v>4.11</v>
      </c>
      <c r="T37" s="3">
        <v>6</v>
      </c>
      <c r="U37" s="3"/>
      <c r="V37" s="3">
        <f>+S37+T37</f>
        <v>10.11</v>
      </c>
      <c r="W37" s="3"/>
      <c r="X37" s="8">
        <f>+$S$33*S37/V37</f>
        <v>0.5000296735905044</v>
      </c>
      <c r="Y37" s="3"/>
    </row>
    <row r="38" spans="14:29" ht="9.75">
      <c r="N38">
        <v>1</v>
      </c>
      <c r="O38">
        <v>3.25</v>
      </c>
      <c r="P38" s="9">
        <f>+N38/(O38+1)</f>
        <v>0.23529411764705882</v>
      </c>
      <c r="S38" s="3">
        <v>4</v>
      </c>
      <c r="T38" s="3">
        <v>6</v>
      </c>
      <c r="U38" s="3"/>
      <c r="V38" s="3">
        <f>+S38+T38</f>
        <v>10</v>
      </c>
      <c r="W38" s="3"/>
      <c r="X38" s="8">
        <f>+$S$33*S38/V38</f>
        <v>0.492</v>
      </c>
      <c r="Y38" s="3"/>
      <c r="AC38" s="12">
        <f>8/6.5</f>
        <v>1.2307692307692308</v>
      </c>
    </row>
    <row r="39" spans="14:29" ht="9.75">
      <c r="N39">
        <v>1</v>
      </c>
      <c r="O39">
        <v>3</v>
      </c>
      <c r="P39" s="9">
        <f>+N39/(O39+1)</f>
        <v>0.25</v>
      </c>
      <c r="S39" s="3">
        <v>6</v>
      </c>
      <c r="T39" s="3">
        <v>1.38</v>
      </c>
      <c r="U39" s="3"/>
      <c r="V39" s="3">
        <f>+S39+T39</f>
        <v>7.38</v>
      </c>
      <c r="W39" s="3"/>
      <c r="X39" s="8">
        <f>+$S$33*S39/V39</f>
        <v>1</v>
      </c>
      <c r="Y39" s="3"/>
      <c r="AC39" s="12">
        <f>6.5/8</f>
        <v>0.8125</v>
      </c>
    </row>
    <row r="41" ht="9.75">
      <c r="B41" t="s">
        <v>30</v>
      </c>
    </row>
    <row r="42" spans="2:3" ht="9.75">
      <c r="B42" s="14" t="s">
        <v>31</v>
      </c>
      <c r="C42" t="s">
        <v>33</v>
      </c>
    </row>
    <row r="43" spans="2:16" ht="9.75">
      <c r="B43" s="14" t="s">
        <v>32</v>
      </c>
      <c r="C43" s="12" t="s">
        <v>29</v>
      </c>
      <c r="P43" s="9"/>
    </row>
    <row r="44" spans="2:16" ht="9.75">
      <c r="B44" t="s">
        <v>34</v>
      </c>
      <c r="C44" t="s">
        <v>40</v>
      </c>
      <c r="P44" s="9"/>
    </row>
    <row r="45" spans="2:9" ht="9.75">
      <c r="B45" t="s">
        <v>35</v>
      </c>
      <c r="C45" t="s">
        <v>36</v>
      </c>
      <c r="I45" t="s">
        <v>37</v>
      </c>
    </row>
    <row r="46" spans="2:3" ht="9.75">
      <c r="B46" t="s">
        <v>38</v>
      </c>
      <c r="C46" t="s">
        <v>39</v>
      </c>
    </row>
    <row r="47" spans="2:3" ht="9.75">
      <c r="B47" t="s">
        <v>41</v>
      </c>
      <c r="C47" t="s">
        <v>42</v>
      </c>
    </row>
    <row r="48" spans="2:3" ht="9.75">
      <c r="B48" t="s">
        <v>43</v>
      </c>
      <c r="C48" t="s">
        <v>44</v>
      </c>
    </row>
  </sheetData>
  <sheetProtection/>
  <printOptions/>
  <pageMargins left="0.5" right="0.5" top="0.5" bottom="0.5" header="0" footer="0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cp:lastPrinted>2015-05-25T14:08:11Z</cp:lastPrinted>
  <dcterms:created xsi:type="dcterms:W3CDTF">2015-05-24T23:32:06Z</dcterms:created>
  <dcterms:modified xsi:type="dcterms:W3CDTF">2016-04-27T10:15:03Z</dcterms:modified>
  <cp:category/>
  <cp:version/>
  <cp:contentType/>
  <cp:contentStatus/>
</cp:coreProperties>
</file>