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292" windowHeight="6216"/>
  </bookViews>
  <sheets>
    <sheet name="Chart4" sheetId="7" r:id="rId1"/>
    <sheet name="Chartx" sheetId="8" r:id="rId2"/>
    <sheet name="Data1" sheetId="1" r:id="rId3"/>
    <sheet name="Chart1" sheetId="4" r:id="rId4"/>
  </sheets>
  <definedNames>
    <definedName name="_1_2">Data1!#REF!</definedName>
    <definedName name="_2G2">Data1!#REF!</definedName>
    <definedName name="_3R3">Data1!#REF!</definedName>
  </definedNames>
  <calcPr calcId="145621"/>
</workbook>
</file>

<file path=xl/calcChain.xml><?xml version="1.0" encoding="utf-8"?>
<calcChain xmlns="http://schemas.openxmlformats.org/spreadsheetml/2006/main">
  <c r="AC42" i="1" l="1"/>
  <c r="AB42" i="1"/>
  <c r="Z42" i="1"/>
  <c r="AA42" i="1" s="1"/>
  <c r="Y42" i="1"/>
  <c r="X42" i="1"/>
  <c r="V42" i="1"/>
  <c r="W42" i="1" s="1"/>
  <c r="U42" i="1"/>
  <c r="T42" i="1"/>
  <c r="S42" i="1"/>
  <c r="AB41" i="1"/>
  <c r="AC41" i="1" s="1"/>
  <c r="AA41" i="1"/>
  <c r="Z41" i="1"/>
  <c r="X41" i="1"/>
  <c r="Y41" i="1" s="1"/>
  <c r="V41" i="1"/>
  <c r="W41" i="1" s="1"/>
  <c r="U41" i="1"/>
  <c r="T41" i="1"/>
  <c r="S41" i="1"/>
  <c r="AC40" i="1"/>
  <c r="AB40" i="1"/>
  <c r="AA40" i="1"/>
  <c r="Z40" i="1"/>
  <c r="X40" i="1"/>
  <c r="Y40" i="1" s="1"/>
  <c r="W40" i="1"/>
  <c r="V40" i="1"/>
  <c r="AD40" i="1" s="1"/>
  <c r="AE40" i="1" s="1"/>
  <c r="U40" i="1"/>
  <c r="T40" i="1"/>
  <c r="S40" i="1"/>
  <c r="AC39" i="1"/>
  <c r="AB39" i="1"/>
  <c r="Z39" i="1"/>
  <c r="AA39" i="1" s="1"/>
  <c r="X39" i="1"/>
  <c r="Y39" i="1" s="1"/>
  <c r="V39" i="1"/>
  <c r="AD39" i="1" s="1"/>
  <c r="AE39" i="1" s="1"/>
  <c r="U39" i="1"/>
  <c r="T39" i="1"/>
  <c r="S39" i="1"/>
  <c r="AC38" i="1"/>
  <c r="AB38" i="1"/>
  <c r="Z38" i="1"/>
  <c r="AA38" i="1" s="1"/>
  <c r="Y38" i="1"/>
  <c r="X38" i="1"/>
  <c r="W38" i="1"/>
  <c r="V38" i="1"/>
  <c r="AD38" i="1" s="1"/>
  <c r="AE38" i="1" s="1"/>
  <c r="U38" i="1"/>
  <c r="T38" i="1"/>
  <c r="S38" i="1"/>
  <c r="AB37" i="1"/>
  <c r="AC37" i="1" s="1"/>
  <c r="Z37" i="1"/>
  <c r="AA37" i="1" s="1"/>
  <c r="X37" i="1"/>
  <c r="Y37" i="1" s="1"/>
  <c r="W37" i="1"/>
  <c r="V37" i="1"/>
  <c r="AD37" i="1" s="1"/>
  <c r="AE37" i="1" s="1"/>
  <c r="U37" i="1"/>
  <c r="T37" i="1"/>
  <c r="S37" i="1"/>
  <c r="AB36" i="1"/>
  <c r="AC36" i="1" s="1"/>
  <c r="AA36" i="1"/>
  <c r="Z36" i="1"/>
  <c r="Y36" i="1"/>
  <c r="X36" i="1"/>
  <c r="W36" i="1"/>
  <c r="V36" i="1"/>
  <c r="AD36" i="1" s="1"/>
  <c r="AE36" i="1" s="1"/>
  <c r="U36" i="1"/>
  <c r="T36" i="1"/>
  <c r="S36" i="1"/>
  <c r="AB35" i="1"/>
  <c r="AC35" i="1" s="1"/>
  <c r="Z35" i="1"/>
  <c r="AA35" i="1" s="1"/>
  <c r="Y35" i="1"/>
  <c r="X35" i="1"/>
  <c r="V35" i="1"/>
  <c r="W35" i="1" s="1"/>
  <c r="U35" i="1"/>
  <c r="T35" i="1"/>
  <c r="S35" i="1"/>
  <c r="AC34" i="1"/>
  <c r="AB34" i="1"/>
  <c r="AA34" i="1"/>
  <c r="Z34" i="1"/>
  <c r="Y34" i="1"/>
  <c r="X34" i="1"/>
  <c r="V34" i="1"/>
  <c r="W34" i="1" s="1"/>
  <c r="U34" i="1"/>
  <c r="T34" i="1"/>
  <c r="S34" i="1"/>
  <c r="AB33" i="1"/>
  <c r="AC33" i="1" s="1"/>
  <c r="AA33" i="1"/>
  <c r="Z33" i="1"/>
  <c r="X33" i="1"/>
  <c r="Y33" i="1" s="1"/>
  <c r="V33" i="1"/>
  <c r="W33" i="1" s="1"/>
  <c r="U33" i="1"/>
  <c r="T33" i="1"/>
  <c r="S33" i="1"/>
  <c r="W39" i="1" l="1"/>
  <c r="AD33" i="1"/>
  <c r="AE33" i="1" s="1"/>
  <c r="AD41" i="1"/>
  <c r="AE41" i="1" s="1"/>
  <c r="AD35" i="1"/>
  <c r="AE35" i="1" s="1"/>
  <c r="AD34" i="1"/>
  <c r="AE34" i="1" s="1"/>
  <c r="AD42" i="1"/>
  <c r="AE42" i="1" s="1"/>
  <c r="AC44" i="1"/>
  <c r="AB44" i="1"/>
  <c r="Z44" i="1"/>
  <c r="AA44" i="1" s="1"/>
  <c r="Y44" i="1"/>
  <c r="X44" i="1"/>
  <c r="V44" i="1"/>
  <c r="AD44" i="1" s="1"/>
  <c r="AE44" i="1" s="1"/>
  <c r="U44" i="1"/>
  <c r="T44" i="1"/>
  <c r="S44" i="1"/>
  <c r="AB43" i="1"/>
  <c r="AC43" i="1" s="1"/>
  <c r="Z43" i="1"/>
  <c r="AA43" i="1" s="1"/>
  <c r="X43" i="1"/>
  <c r="Y43" i="1" s="1"/>
  <c r="V43" i="1"/>
  <c r="W43" i="1" s="1"/>
  <c r="U43" i="1"/>
  <c r="T43" i="1"/>
  <c r="S43" i="1"/>
  <c r="F43" i="1"/>
  <c r="F42" i="1"/>
  <c r="F41" i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G22" i="1"/>
  <c r="G21" i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G9" i="1" s="1"/>
  <c r="G43" i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W44" i="1" l="1"/>
  <c r="AD43" i="1"/>
  <c r="AE43" i="1" s="1"/>
  <c r="AB60" i="1"/>
  <c r="AC60" i="1" s="1"/>
  <c r="Z60" i="1"/>
  <c r="AA60" i="1" s="1"/>
  <c r="X60" i="1"/>
  <c r="Y60" i="1" s="1"/>
  <c r="V60" i="1"/>
  <c r="AD60" i="1" s="1"/>
  <c r="AE60" i="1" s="1"/>
  <c r="U60" i="1"/>
  <c r="T60" i="1"/>
  <c r="S60" i="1"/>
  <c r="W60" i="1" l="1"/>
  <c r="AC68" i="1"/>
  <c r="AB68" i="1"/>
  <c r="Z68" i="1"/>
  <c r="AA68" i="1" s="1"/>
  <c r="Y68" i="1"/>
  <c r="X68" i="1"/>
  <c r="V68" i="1"/>
  <c r="W68" i="1" s="1"/>
  <c r="U68" i="1"/>
  <c r="T68" i="1"/>
  <c r="S68" i="1"/>
  <c r="AC69" i="1"/>
  <c r="AB69" i="1"/>
  <c r="Z69" i="1"/>
  <c r="AA69" i="1" s="1"/>
  <c r="X69" i="1"/>
  <c r="Y69" i="1" s="1"/>
  <c r="V69" i="1"/>
  <c r="W69" i="1" s="1"/>
  <c r="U69" i="1"/>
  <c r="T69" i="1"/>
  <c r="S69" i="1"/>
  <c r="AB70" i="1"/>
  <c r="AC70" i="1" s="1"/>
  <c r="Z70" i="1"/>
  <c r="AA70" i="1" s="1"/>
  <c r="X70" i="1"/>
  <c r="Y70" i="1" s="1"/>
  <c r="V70" i="1"/>
  <c r="W70" i="1" s="1"/>
  <c r="U70" i="1"/>
  <c r="T70" i="1"/>
  <c r="S70" i="1"/>
  <c r="AC61" i="1"/>
  <c r="AB61" i="1"/>
  <c r="Z61" i="1"/>
  <c r="AA61" i="1" s="1"/>
  <c r="Y61" i="1"/>
  <c r="X61" i="1"/>
  <c r="V61" i="1"/>
  <c r="W61" i="1" s="1"/>
  <c r="U61" i="1"/>
  <c r="T61" i="1"/>
  <c r="S61" i="1"/>
  <c r="AD68" i="1" l="1"/>
  <c r="AE68" i="1" s="1"/>
  <c r="AD69" i="1"/>
  <c r="AE69" i="1" s="1"/>
  <c r="AD70" i="1"/>
  <c r="AE70" i="1" s="1"/>
  <c r="AD61" i="1"/>
  <c r="AE61" i="1" s="1"/>
  <c r="AB67" i="1"/>
  <c r="AC67" i="1" s="1"/>
  <c r="AA67" i="1"/>
  <c r="Z67" i="1"/>
  <c r="X67" i="1"/>
  <c r="Y67" i="1" s="1"/>
  <c r="W67" i="1"/>
  <c r="V67" i="1"/>
  <c r="AD67" i="1" s="1"/>
  <c r="AE67" i="1" s="1"/>
  <c r="U67" i="1"/>
  <c r="T67" i="1"/>
  <c r="S67" i="1"/>
  <c r="AB66" i="1"/>
  <c r="AC66" i="1" s="1"/>
  <c r="AA66" i="1"/>
  <c r="Z66" i="1"/>
  <c r="X66" i="1"/>
  <c r="Y66" i="1" s="1"/>
  <c r="W66" i="1"/>
  <c r="V66" i="1"/>
  <c r="AD66" i="1" s="1"/>
  <c r="AE66" i="1" s="1"/>
  <c r="U66" i="1"/>
  <c r="T66" i="1"/>
  <c r="S66" i="1"/>
  <c r="AC65" i="1"/>
  <c r="AB65" i="1"/>
  <c r="Z65" i="1"/>
  <c r="AA65" i="1" s="1"/>
  <c r="Y65" i="1"/>
  <c r="X65" i="1"/>
  <c r="V65" i="1"/>
  <c r="W65" i="1" s="1"/>
  <c r="U65" i="1"/>
  <c r="T65" i="1"/>
  <c r="S65" i="1"/>
  <c r="AC64" i="1"/>
  <c r="AB64" i="1"/>
  <c r="Z64" i="1"/>
  <c r="AA64" i="1" s="1"/>
  <c r="Y64" i="1"/>
  <c r="X64" i="1"/>
  <c r="V64" i="1"/>
  <c r="W64" i="1" s="1"/>
  <c r="U64" i="1"/>
  <c r="T64" i="1"/>
  <c r="S64" i="1"/>
  <c r="AB63" i="1"/>
  <c r="AC63" i="1" s="1"/>
  <c r="Z63" i="1"/>
  <c r="AA63" i="1" s="1"/>
  <c r="X63" i="1"/>
  <c r="Y63" i="1" s="1"/>
  <c r="V63" i="1"/>
  <c r="AD63" i="1" s="1"/>
  <c r="AE63" i="1" s="1"/>
  <c r="U63" i="1"/>
  <c r="T63" i="1"/>
  <c r="S63" i="1"/>
  <c r="AB62" i="1"/>
  <c r="AC62" i="1" s="1"/>
  <c r="AA62" i="1"/>
  <c r="Z62" i="1"/>
  <c r="X62" i="1"/>
  <c r="Y62" i="1" s="1"/>
  <c r="W62" i="1"/>
  <c r="V62" i="1"/>
  <c r="AD62" i="1" s="1"/>
  <c r="AE62" i="1" s="1"/>
  <c r="U62" i="1"/>
  <c r="T62" i="1"/>
  <c r="S62" i="1"/>
  <c r="W63" i="1" l="1"/>
  <c r="AD65" i="1"/>
  <c r="AE65" i="1" s="1"/>
  <c r="AD64" i="1"/>
  <c r="AE64" i="1" s="1"/>
  <c r="AB71" i="1"/>
  <c r="AC71" i="1" s="1"/>
  <c r="Z71" i="1"/>
  <c r="AA71" i="1" s="1"/>
  <c r="Y71" i="1"/>
  <c r="X71" i="1"/>
  <c r="V71" i="1"/>
  <c r="AD71" i="1" s="1"/>
  <c r="AE71" i="1" s="1"/>
  <c r="U71" i="1"/>
  <c r="T71" i="1"/>
  <c r="S71" i="1"/>
  <c r="W71" i="1" l="1"/>
  <c r="AB78" i="1"/>
  <c r="AC78" i="1" s="1"/>
  <c r="Z78" i="1"/>
  <c r="AA78" i="1" s="1"/>
  <c r="X78" i="1"/>
  <c r="Y78" i="1" s="1"/>
  <c r="W78" i="1"/>
  <c r="V78" i="1"/>
  <c r="AD78" i="1" s="1"/>
  <c r="AE78" i="1" s="1"/>
  <c r="U78" i="1"/>
  <c r="T78" i="1"/>
  <c r="S78" i="1"/>
  <c r="AC77" i="1"/>
  <c r="AB77" i="1"/>
  <c r="Z77" i="1"/>
  <c r="AA77" i="1" s="1"/>
  <c r="X77" i="1"/>
  <c r="Y77" i="1" s="1"/>
  <c r="V77" i="1"/>
  <c r="W77" i="1" s="1"/>
  <c r="U77" i="1"/>
  <c r="T77" i="1"/>
  <c r="S77" i="1"/>
  <c r="AC76" i="1"/>
  <c r="AB76" i="1"/>
  <c r="Z76" i="1"/>
  <c r="AA76" i="1" s="1"/>
  <c r="Y76" i="1"/>
  <c r="X76" i="1"/>
  <c r="V76" i="1"/>
  <c r="W76" i="1" s="1"/>
  <c r="U76" i="1"/>
  <c r="T76" i="1"/>
  <c r="S76" i="1"/>
  <c r="AC75" i="1"/>
  <c r="AB75" i="1"/>
  <c r="Z75" i="1"/>
  <c r="AA75" i="1" s="1"/>
  <c r="X75" i="1"/>
  <c r="Y75" i="1" s="1"/>
  <c r="W75" i="1"/>
  <c r="V75" i="1"/>
  <c r="AD75" i="1" s="1"/>
  <c r="AE75" i="1" s="1"/>
  <c r="U75" i="1"/>
  <c r="T75" i="1"/>
  <c r="S75" i="1"/>
  <c r="AB74" i="1"/>
  <c r="AC74" i="1" s="1"/>
  <c r="AA74" i="1"/>
  <c r="Z74" i="1"/>
  <c r="X74" i="1"/>
  <c r="Y74" i="1" s="1"/>
  <c r="V74" i="1"/>
  <c r="W74" i="1" s="1"/>
  <c r="U74" i="1"/>
  <c r="T74" i="1"/>
  <c r="S74" i="1"/>
  <c r="AB73" i="1"/>
  <c r="AC73" i="1" s="1"/>
  <c r="Z73" i="1"/>
  <c r="AA73" i="1" s="1"/>
  <c r="Y73" i="1"/>
  <c r="X73" i="1"/>
  <c r="W73" i="1"/>
  <c r="V73" i="1"/>
  <c r="AD73" i="1" s="1"/>
  <c r="AE73" i="1" s="1"/>
  <c r="U73" i="1"/>
  <c r="T73" i="1"/>
  <c r="S73" i="1"/>
  <c r="AC72" i="1"/>
  <c r="AB72" i="1"/>
  <c r="Z72" i="1"/>
  <c r="AA72" i="1" s="1"/>
  <c r="X72" i="1"/>
  <c r="Y72" i="1" s="1"/>
  <c r="V72" i="1"/>
  <c r="W72" i="1" s="1"/>
  <c r="U72" i="1"/>
  <c r="T72" i="1"/>
  <c r="S72" i="1"/>
  <c r="AD77" i="1" l="1"/>
  <c r="AE77" i="1" s="1"/>
  <c r="AD72" i="1"/>
  <c r="AE72" i="1" s="1"/>
  <c r="AD74" i="1"/>
  <c r="AE74" i="1" s="1"/>
  <c r="AD76" i="1"/>
  <c r="AE76" i="1" s="1"/>
  <c r="AC82" i="1"/>
  <c r="AB82" i="1"/>
  <c r="Z82" i="1"/>
  <c r="AA82" i="1" s="1"/>
  <c r="Y82" i="1"/>
  <c r="X82" i="1"/>
  <c r="V82" i="1"/>
  <c r="W82" i="1" s="1"/>
  <c r="U82" i="1"/>
  <c r="T82" i="1"/>
  <c r="S82" i="1"/>
  <c r="AB81" i="1"/>
  <c r="AC81" i="1" s="1"/>
  <c r="AA81" i="1"/>
  <c r="Z81" i="1"/>
  <c r="X81" i="1"/>
  <c r="Y81" i="1" s="1"/>
  <c r="W81" i="1"/>
  <c r="V81" i="1"/>
  <c r="AD81" i="1" s="1"/>
  <c r="AE81" i="1" s="1"/>
  <c r="U81" i="1"/>
  <c r="T81" i="1"/>
  <c r="S81" i="1"/>
  <c r="AB80" i="1"/>
  <c r="AC80" i="1" s="1"/>
  <c r="AA80" i="1"/>
  <c r="Z80" i="1"/>
  <c r="X80" i="1"/>
  <c r="Y80" i="1" s="1"/>
  <c r="W80" i="1"/>
  <c r="V80" i="1"/>
  <c r="AD80" i="1" s="1"/>
  <c r="AE80" i="1" s="1"/>
  <c r="U80" i="1"/>
  <c r="T80" i="1"/>
  <c r="S80" i="1"/>
  <c r="AC79" i="1"/>
  <c r="AB79" i="1"/>
  <c r="Z79" i="1"/>
  <c r="AA79" i="1" s="1"/>
  <c r="Y79" i="1"/>
  <c r="X79" i="1"/>
  <c r="V79" i="1"/>
  <c r="AD79" i="1" s="1"/>
  <c r="AE79" i="1" s="1"/>
  <c r="U79" i="1"/>
  <c r="T79" i="1"/>
  <c r="S79" i="1"/>
  <c r="AB83" i="1"/>
  <c r="AC83" i="1" s="1"/>
  <c r="Z83" i="1"/>
  <c r="AA83" i="1" s="1"/>
  <c r="X83" i="1"/>
  <c r="Y83" i="1" s="1"/>
  <c r="V83" i="1"/>
  <c r="U83" i="1"/>
  <c r="T83" i="1"/>
  <c r="S83" i="1"/>
  <c r="AB84" i="1"/>
  <c r="AC84" i="1" s="1"/>
  <c r="Z84" i="1"/>
  <c r="AA84" i="1" s="1"/>
  <c r="X84" i="1"/>
  <c r="Y84" i="1" s="1"/>
  <c r="V84" i="1"/>
  <c r="AD84" i="1" s="1"/>
  <c r="AE84" i="1" s="1"/>
  <c r="U84" i="1"/>
  <c r="T84" i="1"/>
  <c r="S84" i="1"/>
  <c r="AB86" i="1"/>
  <c r="AC86" i="1" s="1"/>
  <c r="Z86" i="1"/>
  <c r="AA86" i="1" s="1"/>
  <c r="X86" i="1"/>
  <c r="Y86" i="1" s="1"/>
  <c r="W86" i="1"/>
  <c r="V86" i="1"/>
  <c r="U86" i="1"/>
  <c r="T86" i="1"/>
  <c r="S86" i="1"/>
  <c r="AB85" i="1"/>
  <c r="AC85" i="1" s="1"/>
  <c r="Z85" i="1"/>
  <c r="AA85" i="1" s="1"/>
  <c r="X85" i="1"/>
  <c r="Y85" i="1" s="1"/>
  <c r="V85" i="1"/>
  <c r="U85" i="1"/>
  <c r="T85" i="1"/>
  <c r="S85" i="1"/>
  <c r="AB87" i="1"/>
  <c r="AC87" i="1" s="1"/>
  <c r="AA87" i="1"/>
  <c r="Z87" i="1"/>
  <c r="Y87" i="1"/>
  <c r="X87" i="1"/>
  <c r="V87" i="1"/>
  <c r="W87" i="1" s="1"/>
  <c r="U87" i="1"/>
  <c r="T87" i="1"/>
  <c r="S87" i="1"/>
  <c r="AB88" i="1"/>
  <c r="AC88" i="1" s="1"/>
  <c r="Z88" i="1"/>
  <c r="AA88" i="1" s="1"/>
  <c r="X88" i="1"/>
  <c r="Y88" i="1" s="1"/>
  <c r="V88" i="1"/>
  <c r="W88" i="1" s="1"/>
  <c r="U88" i="1"/>
  <c r="T88" i="1"/>
  <c r="S88" i="1"/>
  <c r="AB93" i="1"/>
  <c r="AC93" i="1" s="1"/>
  <c r="Z93" i="1"/>
  <c r="AA93" i="1" s="1"/>
  <c r="X93" i="1"/>
  <c r="Y93" i="1" s="1"/>
  <c r="V93" i="1"/>
  <c r="W93" i="1" s="1"/>
  <c r="U93" i="1"/>
  <c r="T93" i="1"/>
  <c r="S93" i="1"/>
  <c r="AB92" i="1"/>
  <c r="AC92" i="1" s="1"/>
  <c r="Z92" i="1"/>
  <c r="AA92" i="1" s="1"/>
  <c r="X92" i="1"/>
  <c r="Y92" i="1" s="1"/>
  <c r="V92" i="1"/>
  <c r="W92" i="1" s="1"/>
  <c r="U92" i="1"/>
  <c r="T92" i="1"/>
  <c r="S92" i="1"/>
  <c r="AB91" i="1"/>
  <c r="AC91" i="1" s="1"/>
  <c r="Z91" i="1"/>
  <c r="AA91" i="1" s="1"/>
  <c r="Y91" i="1"/>
  <c r="X91" i="1"/>
  <c r="V91" i="1"/>
  <c r="U91" i="1"/>
  <c r="T91" i="1"/>
  <c r="S91" i="1"/>
  <c r="AB90" i="1"/>
  <c r="AC90" i="1" s="1"/>
  <c r="AA90" i="1"/>
  <c r="Z90" i="1"/>
  <c r="X90" i="1"/>
  <c r="Y90" i="1" s="1"/>
  <c r="V90" i="1"/>
  <c r="W90" i="1" s="1"/>
  <c r="U90" i="1"/>
  <c r="T90" i="1"/>
  <c r="S90" i="1"/>
  <c r="AC89" i="1"/>
  <c r="AB89" i="1"/>
  <c r="Z89" i="1"/>
  <c r="AA89" i="1" s="1"/>
  <c r="X89" i="1"/>
  <c r="Y89" i="1" s="1"/>
  <c r="V89" i="1"/>
  <c r="U89" i="1"/>
  <c r="T89" i="1"/>
  <c r="S89" i="1"/>
  <c r="AB94" i="1"/>
  <c r="AC94" i="1" s="1"/>
  <c r="Z94" i="1"/>
  <c r="AA94" i="1" s="1"/>
  <c r="X94" i="1"/>
  <c r="Y94" i="1" s="1"/>
  <c r="W94" i="1"/>
  <c r="V94" i="1"/>
  <c r="U94" i="1"/>
  <c r="T94" i="1"/>
  <c r="S94" i="1"/>
  <c r="AB101" i="1"/>
  <c r="AC101" i="1" s="1"/>
  <c r="Z101" i="1"/>
  <c r="AA101" i="1" s="1"/>
  <c r="X101" i="1"/>
  <c r="Y101" i="1" s="1"/>
  <c r="V101" i="1"/>
  <c r="U101" i="1"/>
  <c r="T101" i="1"/>
  <c r="S101" i="1"/>
  <c r="AB100" i="1"/>
  <c r="AC100" i="1" s="1"/>
  <c r="Z100" i="1"/>
  <c r="AA100" i="1" s="1"/>
  <c r="X100" i="1"/>
  <c r="Y100" i="1" s="1"/>
  <c r="W100" i="1"/>
  <c r="V100" i="1"/>
  <c r="U100" i="1"/>
  <c r="T100" i="1"/>
  <c r="S100" i="1"/>
  <c r="AB99" i="1"/>
  <c r="AC99" i="1" s="1"/>
  <c r="Z99" i="1"/>
  <c r="AA99" i="1" s="1"/>
  <c r="X99" i="1"/>
  <c r="Y99" i="1" s="1"/>
  <c r="V99" i="1"/>
  <c r="U99" i="1"/>
  <c r="T99" i="1"/>
  <c r="S99" i="1"/>
  <c r="AB98" i="1"/>
  <c r="AC98" i="1" s="1"/>
  <c r="Z98" i="1"/>
  <c r="AA98" i="1" s="1"/>
  <c r="X98" i="1"/>
  <c r="Y98" i="1" s="1"/>
  <c r="V98" i="1"/>
  <c r="W98" i="1" s="1"/>
  <c r="U98" i="1"/>
  <c r="T98" i="1"/>
  <c r="S98" i="1"/>
  <c r="AB97" i="1"/>
  <c r="AC97" i="1" s="1"/>
  <c r="Z97" i="1"/>
  <c r="AA97" i="1" s="1"/>
  <c r="X97" i="1"/>
  <c r="Y97" i="1" s="1"/>
  <c r="V97" i="1"/>
  <c r="U97" i="1"/>
  <c r="T97" i="1"/>
  <c r="S97" i="1"/>
  <c r="AB96" i="1"/>
  <c r="AC96" i="1" s="1"/>
  <c r="Z96" i="1"/>
  <c r="AA96" i="1" s="1"/>
  <c r="X96" i="1"/>
  <c r="Y96" i="1" s="1"/>
  <c r="V96" i="1"/>
  <c r="W96" i="1" s="1"/>
  <c r="U96" i="1"/>
  <c r="T96" i="1"/>
  <c r="S96" i="1"/>
  <c r="AB95" i="1"/>
  <c r="AC95" i="1" s="1"/>
  <c r="Z95" i="1"/>
  <c r="AA95" i="1" s="1"/>
  <c r="X95" i="1"/>
  <c r="Y95" i="1" s="1"/>
  <c r="V95" i="1"/>
  <c r="W95" i="1" s="1"/>
  <c r="U95" i="1"/>
  <c r="T95" i="1"/>
  <c r="S95" i="1"/>
  <c r="AB107" i="1"/>
  <c r="AC107" i="1" s="1"/>
  <c r="Z107" i="1"/>
  <c r="AA107" i="1" s="1"/>
  <c r="X107" i="1"/>
  <c r="Y107" i="1" s="1"/>
  <c r="V107" i="1"/>
  <c r="W107" i="1" s="1"/>
  <c r="U107" i="1"/>
  <c r="T107" i="1"/>
  <c r="S107" i="1"/>
  <c r="AB106" i="1"/>
  <c r="AC106" i="1" s="1"/>
  <c r="Z106" i="1"/>
  <c r="AA106" i="1" s="1"/>
  <c r="X106" i="1"/>
  <c r="Y106" i="1" s="1"/>
  <c r="V106" i="1"/>
  <c r="U106" i="1"/>
  <c r="T106" i="1"/>
  <c r="S106" i="1"/>
  <c r="AB105" i="1"/>
  <c r="AC105" i="1" s="1"/>
  <c r="Z105" i="1"/>
  <c r="AA105" i="1" s="1"/>
  <c r="Y105" i="1"/>
  <c r="X105" i="1"/>
  <c r="V105" i="1"/>
  <c r="U105" i="1"/>
  <c r="T105" i="1"/>
  <c r="S105" i="1"/>
  <c r="AJ104" i="1"/>
  <c r="AB104" i="1"/>
  <c r="AC104" i="1" s="1"/>
  <c r="AA104" i="1"/>
  <c r="Z104" i="1"/>
  <c r="X104" i="1"/>
  <c r="Y104" i="1" s="1"/>
  <c r="V104" i="1"/>
  <c r="W104" i="1" s="1"/>
  <c r="U104" i="1"/>
  <c r="T104" i="1"/>
  <c r="S104" i="1"/>
  <c r="AJ103" i="1"/>
  <c r="AB103" i="1"/>
  <c r="AC103" i="1" s="1"/>
  <c r="Z103" i="1"/>
  <c r="AA103" i="1" s="1"/>
  <c r="X103" i="1"/>
  <c r="Y103" i="1" s="1"/>
  <c r="V103" i="1"/>
  <c r="W103" i="1" s="1"/>
  <c r="U103" i="1"/>
  <c r="T103" i="1"/>
  <c r="S103" i="1"/>
  <c r="AB102" i="1"/>
  <c r="AC102" i="1" s="1"/>
  <c r="Z102" i="1"/>
  <c r="AA102" i="1" s="1"/>
  <c r="X102" i="1"/>
  <c r="Y102" i="1" s="1"/>
  <c r="V102" i="1"/>
  <c r="W102" i="1" s="1"/>
  <c r="U102" i="1"/>
  <c r="T102" i="1"/>
  <c r="S102" i="1"/>
  <c r="AB108" i="1"/>
  <c r="AC108" i="1" s="1"/>
  <c r="Z108" i="1"/>
  <c r="AA108" i="1" s="1"/>
  <c r="X108" i="1"/>
  <c r="Y108" i="1" s="1"/>
  <c r="V108" i="1"/>
  <c r="U108" i="1"/>
  <c r="T108" i="1"/>
  <c r="S108" i="1"/>
  <c r="AB112" i="1"/>
  <c r="AC112" i="1" s="1"/>
  <c r="AA112" i="1"/>
  <c r="Z112" i="1"/>
  <c r="Y112" i="1"/>
  <c r="X112" i="1"/>
  <c r="V112" i="1"/>
  <c r="U112" i="1"/>
  <c r="T112" i="1"/>
  <c r="S112" i="1"/>
  <c r="AJ111" i="1"/>
  <c r="AB111" i="1"/>
  <c r="AC111" i="1" s="1"/>
  <c r="Z111" i="1"/>
  <c r="AA111" i="1" s="1"/>
  <c r="X111" i="1"/>
  <c r="Y111" i="1" s="1"/>
  <c r="V111" i="1"/>
  <c r="W111" i="1" s="1"/>
  <c r="U111" i="1"/>
  <c r="T111" i="1"/>
  <c r="S111" i="1"/>
  <c r="AB110" i="1"/>
  <c r="AC110" i="1" s="1"/>
  <c r="Z110" i="1"/>
  <c r="AA110" i="1" s="1"/>
  <c r="X110" i="1"/>
  <c r="Y110" i="1" s="1"/>
  <c r="V110" i="1"/>
  <c r="AJ110" i="1" s="1"/>
  <c r="U110" i="1"/>
  <c r="T110" i="1"/>
  <c r="S110" i="1"/>
  <c r="AB109" i="1"/>
  <c r="AC109" i="1" s="1"/>
  <c r="AA109" i="1"/>
  <c r="Z109" i="1"/>
  <c r="X109" i="1"/>
  <c r="Y109" i="1" s="1"/>
  <c r="V109" i="1"/>
  <c r="W109" i="1" s="1"/>
  <c r="U109" i="1"/>
  <c r="T109" i="1"/>
  <c r="S109" i="1"/>
  <c r="AB114" i="1"/>
  <c r="AC114" i="1" s="1"/>
  <c r="Z114" i="1"/>
  <c r="AA114" i="1" s="1"/>
  <c r="X114" i="1"/>
  <c r="Y114" i="1" s="1"/>
  <c r="V114" i="1"/>
  <c r="U114" i="1"/>
  <c r="T114" i="1"/>
  <c r="S114" i="1"/>
  <c r="AB113" i="1"/>
  <c r="AC113" i="1" s="1"/>
  <c r="Z113" i="1"/>
  <c r="AA113" i="1" s="1"/>
  <c r="Y113" i="1"/>
  <c r="X113" i="1"/>
  <c r="V113" i="1"/>
  <c r="AD113" i="1" s="1"/>
  <c r="AE113" i="1" s="1"/>
  <c r="U113" i="1"/>
  <c r="T113" i="1"/>
  <c r="S113" i="1"/>
  <c r="AB115" i="1"/>
  <c r="AC115" i="1" s="1"/>
  <c r="Z115" i="1"/>
  <c r="AA115" i="1" s="1"/>
  <c r="X115" i="1"/>
  <c r="Y115" i="1" s="1"/>
  <c r="V115" i="1"/>
  <c r="AD115" i="1" s="1"/>
  <c r="AE115" i="1" s="1"/>
  <c r="U115" i="1"/>
  <c r="T115" i="1"/>
  <c r="S115" i="1"/>
  <c r="AB116" i="1"/>
  <c r="AC116" i="1" s="1"/>
  <c r="Z116" i="1"/>
  <c r="AA116" i="1" s="1"/>
  <c r="X116" i="1"/>
  <c r="Y116" i="1" s="1"/>
  <c r="V116" i="1"/>
  <c r="W116" i="1" s="1"/>
  <c r="AK116" i="1" s="1"/>
  <c r="U116" i="1"/>
  <c r="T116" i="1"/>
  <c r="S116" i="1"/>
  <c r="AB120" i="1"/>
  <c r="AC120" i="1" s="1"/>
  <c r="Z120" i="1"/>
  <c r="AA120" i="1" s="1"/>
  <c r="X120" i="1"/>
  <c r="Y120" i="1" s="1"/>
  <c r="V120" i="1"/>
  <c r="AJ120" i="1" s="1"/>
  <c r="U120" i="1"/>
  <c r="T120" i="1"/>
  <c r="S120" i="1"/>
  <c r="AB119" i="1"/>
  <c r="AC119" i="1" s="1"/>
  <c r="Z119" i="1"/>
  <c r="AA119" i="1" s="1"/>
  <c r="X119" i="1"/>
  <c r="Y119" i="1" s="1"/>
  <c r="V119" i="1"/>
  <c r="AD119" i="1" s="1"/>
  <c r="AE119" i="1" s="1"/>
  <c r="U119" i="1"/>
  <c r="T119" i="1"/>
  <c r="S119" i="1"/>
  <c r="AB118" i="1"/>
  <c r="AC118" i="1" s="1"/>
  <c r="Z118" i="1"/>
  <c r="AA118" i="1" s="1"/>
  <c r="X118" i="1"/>
  <c r="Y118" i="1" s="1"/>
  <c r="V118" i="1"/>
  <c r="U118" i="1"/>
  <c r="T118" i="1"/>
  <c r="S118" i="1"/>
  <c r="AB117" i="1"/>
  <c r="AC117" i="1" s="1"/>
  <c r="Z117" i="1"/>
  <c r="AA117" i="1" s="1"/>
  <c r="X117" i="1"/>
  <c r="Y117" i="1" s="1"/>
  <c r="V117" i="1"/>
  <c r="W117" i="1" s="1"/>
  <c r="U117" i="1"/>
  <c r="T117" i="1"/>
  <c r="S117" i="1"/>
  <c r="AB121" i="1"/>
  <c r="AC121" i="1" s="1"/>
  <c r="Z121" i="1"/>
  <c r="AA121" i="1" s="1"/>
  <c r="X121" i="1"/>
  <c r="Y121" i="1" s="1"/>
  <c r="V121" i="1"/>
  <c r="U121" i="1"/>
  <c r="T121" i="1"/>
  <c r="S121" i="1"/>
  <c r="AB122" i="1"/>
  <c r="AC122" i="1" s="1"/>
  <c r="Z122" i="1"/>
  <c r="AA122" i="1" s="1"/>
  <c r="X122" i="1"/>
  <c r="Y122" i="1" s="1"/>
  <c r="V122" i="1"/>
  <c r="U122" i="1"/>
  <c r="T122" i="1"/>
  <c r="S122" i="1"/>
  <c r="AB123" i="1"/>
  <c r="AC123" i="1" s="1"/>
  <c r="Z123" i="1"/>
  <c r="AA123" i="1" s="1"/>
  <c r="X123" i="1"/>
  <c r="Y123" i="1" s="1"/>
  <c r="V123" i="1"/>
  <c r="W123" i="1" s="1"/>
  <c r="U123" i="1"/>
  <c r="T123" i="1"/>
  <c r="S123" i="1"/>
  <c r="AB124" i="1"/>
  <c r="AC124" i="1" s="1"/>
  <c r="Z124" i="1"/>
  <c r="AA124" i="1" s="1"/>
  <c r="X124" i="1"/>
  <c r="Y124" i="1" s="1"/>
  <c r="V124" i="1"/>
  <c r="U124" i="1"/>
  <c r="T124" i="1"/>
  <c r="S124" i="1"/>
  <c r="AB125" i="1"/>
  <c r="AC125" i="1" s="1"/>
  <c r="Z125" i="1"/>
  <c r="AA125" i="1" s="1"/>
  <c r="X125" i="1"/>
  <c r="Y125" i="1" s="1"/>
  <c r="V125" i="1"/>
  <c r="AD125" i="1" s="1"/>
  <c r="AE125" i="1" s="1"/>
  <c r="U125" i="1"/>
  <c r="T125" i="1"/>
  <c r="S125" i="1"/>
  <c r="AB126" i="1"/>
  <c r="AC126" i="1" s="1"/>
  <c r="Z126" i="1"/>
  <c r="AA126" i="1" s="1"/>
  <c r="X126" i="1"/>
  <c r="Y126" i="1" s="1"/>
  <c r="V126" i="1"/>
  <c r="W126" i="1" s="1"/>
  <c r="U126" i="1"/>
  <c r="T126" i="1"/>
  <c r="S126" i="1"/>
  <c r="AC127" i="1"/>
  <c r="AB127" i="1"/>
  <c r="AA127" i="1"/>
  <c r="Z127" i="1"/>
  <c r="X127" i="1"/>
  <c r="Y127" i="1" s="1"/>
  <c r="V127" i="1"/>
  <c r="U127" i="1"/>
  <c r="T127" i="1"/>
  <c r="S127" i="1"/>
  <c r="AB128" i="1"/>
  <c r="AC128" i="1" s="1"/>
  <c r="Z128" i="1"/>
  <c r="AA128" i="1" s="1"/>
  <c r="X128" i="1"/>
  <c r="Y128" i="1" s="1"/>
  <c r="V128" i="1"/>
  <c r="AD128" i="1" s="1"/>
  <c r="AE128" i="1" s="1"/>
  <c r="U128" i="1"/>
  <c r="T128" i="1"/>
  <c r="S128" i="1"/>
  <c r="AB130" i="1"/>
  <c r="AC130" i="1" s="1"/>
  <c r="AA130" i="1"/>
  <c r="Z130" i="1"/>
  <c r="X130" i="1"/>
  <c r="Y130" i="1" s="1"/>
  <c r="V130" i="1"/>
  <c r="AD130" i="1" s="1"/>
  <c r="AE130" i="1" s="1"/>
  <c r="U130" i="1"/>
  <c r="T130" i="1"/>
  <c r="S130" i="1"/>
  <c r="AB129" i="1"/>
  <c r="AC129" i="1" s="1"/>
  <c r="Z129" i="1"/>
  <c r="AA129" i="1" s="1"/>
  <c r="X129" i="1"/>
  <c r="Y129" i="1" s="1"/>
  <c r="V129" i="1"/>
  <c r="W129" i="1" s="1"/>
  <c r="U129" i="1"/>
  <c r="T129" i="1"/>
  <c r="S129" i="1"/>
  <c r="AB133" i="1"/>
  <c r="AC133" i="1" s="1"/>
  <c r="Z133" i="1"/>
  <c r="AA133" i="1" s="1"/>
  <c r="X133" i="1"/>
  <c r="Y133" i="1" s="1"/>
  <c r="V133" i="1"/>
  <c r="W133" i="1" s="1"/>
  <c r="U133" i="1"/>
  <c r="T133" i="1"/>
  <c r="S133" i="1"/>
  <c r="AB132" i="1"/>
  <c r="AC132" i="1" s="1"/>
  <c r="Z132" i="1"/>
  <c r="AA132" i="1" s="1"/>
  <c r="X132" i="1"/>
  <c r="Y132" i="1" s="1"/>
  <c r="V132" i="1"/>
  <c r="U132" i="1"/>
  <c r="T132" i="1"/>
  <c r="S132" i="1"/>
  <c r="AB131" i="1"/>
  <c r="AC131" i="1" s="1"/>
  <c r="Z131" i="1"/>
  <c r="AA131" i="1" s="1"/>
  <c r="X131" i="1"/>
  <c r="Y131" i="1" s="1"/>
  <c r="V131" i="1"/>
  <c r="W131" i="1" s="1"/>
  <c r="U131" i="1"/>
  <c r="T131" i="1"/>
  <c r="S131" i="1"/>
  <c r="AB134" i="1"/>
  <c r="AC134" i="1" s="1"/>
  <c r="Z134" i="1"/>
  <c r="AA134" i="1" s="1"/>
  <c r="X134" i="1"/>
  <c r="Y134" i="1" s="1"/>
  <c r="V134" i="1"/>
  <c r="U134" i="1"/>
  <c r="T134" i="1"/>
  <c r="S134" i="1"/>
  <c r="AB135" i="1"/>
  <c r="AC135" i="1" s="1"/>
  <c r="AA135" i="1"/>
  <c r="Z135" i="1"/>
  <c r="X135" i="1"/>
  <c r="Y135" i="1" s="1"/>
  <c r="V135" i="1"/>
  <c r="U135" i="1"/>
  <c r="T135" i="1"/>
  <c r="S135" i="1"/>
  <c r="AB136" i="1"/>
  <c r="AC136" i="1" s="1"/>
  <c r="Z136" i="1"/>
  <c r="AA136" i="1" s="1"/>
  <c r="X136" i="1"/>
  <c r="Y136" i="1" s="1"/>
  <c r="V136" i="1"/>
  <c r="U136" i="1"/>
  <c r="T136" i="1"/>
  <c r="S136" i="1"/>
  <c r="AB139" i="1"/>
  <c r="AC139" i="1" s="1"/>
  <c r="Z139" i="1"/>
  <c r="AA139" i="1" s="1"/>
  <c r="X139" i="1"/>
  <c r="Y139" i="1" s="1"/>
  <c r="V139" i="1"/>
  <c r="U139" i="1"/>
  <c r="T139" i="1"/>
  <c r="S139" i="1"/>
  <c r="AB138" i="1"/>
  <c r="AC138" i="1" s="1"/>
  <c r="Z138" i="1"/>
  <c r="AA138" i="1" s="1"/>
  <c r="X138" i="1"/>
  <c r="Y138" i="1" s="1"/>
  <c r="W138" i="1"/>
  <c r="V138" i="1"/>
  <c r="U138" i="1"/>
  <c r="T138" i="1"/>
  <c r="S138" i="1"/>
  <c r="AJ137" i="1"/>
  <c r="AB137" i="1"/>
  <c r="AC137" i="1" s="1"/>
  <c r="Z137" i="1"/>
  <c r="AA137" i="1" s="1"/>
  <c r="X137" i="1"/>
  <c r="Y137" i="1" s="1"/>
  <c r="V137" i="1"/>
  <c r="U137" i="1"/>
  <c r="T137" i="1"/>
  <c r="S137" i="1"/>
  <c r="AJ140" i="1"/>
  <c r="AB140" i="1"/>
  <c r="AC140" i="1" s="1"/>
  <c r="Z140" i="1"/>
  <c r="AA140" i="1" s="1"/>
  <c r="X140" i="1"/>
  <c r="Y140" i="1" s="1"/>
  <c r="V140" i="1"/>
  <c r="U140" i="1"/>
  <c r="T140" i="1"/>
  <c r="S140" i="1"/>
  <c r="AB141" i="1"/>
  <c r="AC141" i="1" s="1"/>
  <c r="AA141" i="1"/>
  <c r="Z141" i="1"/>
  <c r="X141" i="1"/>
  <c r="Y141" i="1" s="1"/>
  <c r="V141" i="1"/>
  <c r="U141" i="1"/>
  <c r="T141" i="1"/>
  <c r="S141" i="1"/>
  <c r="AB142" i="1"/>
  <c r="AC142" i="1" s="1"/>
  <c r="Z142" i="1"/>
  <c r="AA142" i="1" s="1"/>
  <c r="X142" i="1"/>
  <c r="Y142" i="1" s="1"/>
  <c r="V142" i="1"/>
  <c r="U142" i="1"/>
  <c r="T142" i="1"/>
  <c r="S142" i="1"/>
  <c r="AB143" i="1"/>
  <c r="AC143" i="1" s="1"/>
  <c r="Z143" i="1"/>
  <c r="AA143" i="1" s="1"/>
  <c r="Y143" i="1"/>
  <c r="X143" i="1"/>
  <c r="V143" i="1"/>
  <c r="W143" i="1" s="1"/>
  <c r="U143" i="1"/>
  <c r="T143" i="1"/>
  <c r="S143" i="1"/>
  <c r="AB145" i="1"/>
  <c r="AC145" i="1" s="1"/>
  <c r="Z145" i="1"/>
  <c r="AA145" i="1" s="1"/>
  <c r="X145" i="1"/>
  <c r="Y145" i="1" s="1"/>
  <c r="V145" i="1"/>
  <c r="U145" i="1"/>
  <c r="T145" i="1"/>
  <c r="S145" i="1"/>
  <c r="AB144" i="1"/>
  <c r="AC144" i="1" s="1"/>
  <c r="Z144" i="1"/>
  <c r="AA144" i="1" s="1"/>
  <c r="X144" i="1"/>
  <c r="Y144" i="1" s="1"/>
  <c r="V144" i="1"/>
  <c r="U144" i="1"/>
  <c r="T144" i="1"/>
  <c r="S144" i="1"/>
  <c r="AB146" i="1"/>
  <c r="AC146" i="1" s="1"/>
  <c r="Z146" i="1"/>
  <c r="AA146" i="1" s="1"/>
  <c r="X146" i="1"/>
  <c r="Y146" i="1" s="1"/>
  <c r="V146" i="1"/>
  <c r="U146" i="1"/>
  <c r="T146" i="1"/>
  <c r="S146" i="1"/>
  <c r="AB147" i="1"/>
  <c r="AC147" i="1" s="1"/>
  <c r="Z147" i="1"/>
  <c r="AJ147" i="1" s="1"/>
  <c r="X147" i="1"/>
  <c r="Y147" i="1" s="1"/>
  <c r="V147" i="1"/>
  <c r="U147" i="1"/>
  <c r="T147" i="1"/>
  <c r="S147" i="1"/>
  <c r="AB149" i="1"/>
  <c r="AC149" i="1" s="1"/>
  <c r="Z149" i="1"/>
  <c r="AA149" i="1" s="1"/>
  <c r="X149" i="1"/>
  <c r="Y149" i="1" s="1"/>
  <c r="W149" i="1"/>
  <c r="V149" i="1"/>
  <c r="U149" i="1"/>
  <c r="T149" i="1"/>
  <c r="S149" i="1"/>
  <c r="AB148" i="1"/>
  <c r="AC148" i="1" s="1"/>
  <c r="Z148" i="1"/>
  <c r="AA148" i="1" s="1"/>
  <c r="X148" i="1"/>
  <c r="Y148" i="1" s="1"/>
  <c r="V148" i="1"/>
  <c r="U148" i="1"/>
  <c r="T148" i="1"/>
  <c r="S148" i="1"/>
  <c r="AB150" i="1"/>
  <c r="AC150" i="1" s="1"/>
  <c r="Z150" i="1"/>
  <c r="AA150" i="1" s="1"/>
  <c r="X150" i="1"/>
  <c r="Y150" i="1" s="1"/>
  <c r="V150" i="1"/>
  <c r="U150" i="1"/>
  <c r="T150" i="1"/>
  <c r="S150" i="1"/>
  <c r="AB152" i="1"/>
  <c r="AC152" i="1" s="1"/>
  <c r="Z152" i="1"/>
  <c r="AA152" i="1" s="1"/>
  <c r="X152" i="1"/>
  <c r="Y152" i="1" s="1"/>
  <c r="V152" i="1"/>
  <c r="W152" i="1" s="1"/>
  <c r="U152" i="1"/>
  <c r="T152" i="1"/>
  <c r="S152" i="1"/>
  <c r="AB151" i="1"/>
  <c r="AC151" i="1" s="1"/>
  <c r="Z151" i="1"/>
  <c r="AA151" i="1" s="1"/>
  <c r="X151" i="1"/>
  <c r="Y151" i="1" s="1"/>
  <c r="V151" i="1"/>
  <c r="U151" i="1"/>
  <c r="T151" i="1"/>
  <c r="S151" i="1"/>
  <c r="AB154" i="1"/>
  <c r="AC154" i="1" s="1"/>
  <c r="Z154" i="1"/>
  <c r="AA154" i="1" s="1"/>
  <c r="X154" i="1"/>
  <c r="Y154" i="1" s="1"/>
  <c r="V154" i="1"/>
  <c r="U154" i="1"/>
  <c r="T154" i="1"/>
  <c r="S154" i="1"/>
  <c r="AB153" i="1"/>
  <c r="AC153" i="1" s="1"/>
  <c r="Z153" i="1"/>
  <c r="AA153" i="1" s="1"/>
  <c r="X153" i="1"/>
  <c r="Y153" i="1" s="1"/>
  <c r="V153" i="1"/>
  <c r="W153" i="1" s="1"/>
  <c r="U153" i="1"/>
  <c r="T153" i="1"/>
  <c r="S153" i="1"/>
  <c r="S155" i="1"/>
  <c r="AC155" i="1"/>
  <c r="AB155" i="1"/>
  <c r="Z155" i="1"/>
  <c r="AJ155" i="1" s="1"/>
  <c r="X155" i="1"/>
  <c r="Y155" i="1" s="1"/>
  <c r="V155" i="1"/>
  <c r="W155" i="1" s="1"/>
  <c r="U155" i="1"/>
  <c r="T155" i="1"/>
  <c r="AB156" i="1"/>
  <c r="AC156" i="1" s="1"/>
  <c r="AA156" i="1"/>
  <c r="Z156" i="1"/>
  <c r="X156" i="1"/>
  <c r="Y156" i="1" s="1"/>
  <c r="V156" i="1"/>
  <c r="W156" i="1" s="1"/>
  <c r="AK156" i="1" s="1"/>
  <c r="U156" i="1"/>
  <c r="T156" i="1"/>
  <c r="S156" i="1"/>
  <c r="AB158" i="1"/>
  <c r="AC158" i="1" s="1"/>
  <c r="Z158" i="1"/>
  <c r="AA158" i="1" s="1"/>
  <c r="X158" i="1"/>
  <c r="Y158" i="1" s="1"/>
  <c r="V158" i="1"/>
  <c r="U158" i="1"/>
  <c r="T158" i="1"/>
  <c r="S158" i="1"/>
  <c r="AB157" i="1"/>
  <c r="AC157" i="1" s="1"/>
  <c r="AA157" i="1"/>
  <c r="Z157" i="1"/>
  <c r="X157" i="1"/>
  <c r="Y157" i="1" s="1"/>
  <c r="V157" i="1"/>
  <c r="U157" i="1"/>
  <c r="T157" i="1"/>
  <c r="S157" i="1"/>
  <c r="AB159" i="1"/>
  <c r="AC159" i="1" s="1"/>
  <c r="Z159" i="1"/>
  <c r="AA159" i="1" s="1"/>
  <c r="X159" i="1"/>
  <c r="Y159" i="1" s="1"/>
  <c r="V159" i="1"/>
  <c r="U159" i="1"/>
  <c r="T159" i="1"/>
  <c r="S159" i="1"/>
  <c r="AB160" i="1"/>
  <c r="AC160" i="1" s="1"/>
  <c r="Z160" i="1"/>
  <c r="AA160" i="1" s="1"/>
  <c r="X160" i="1"/>
  <c r="Y160" i="1" s="1"/>
  <c r="V160" i="1"/>
  <c r="U160" i="1"/>
  <c r="T160" i="1"/>
  <c r="S160" i="1"/>
  <c r="AB161" i="1"/>
  <c r="AC161" i="1" s="1"/>
  <c r="Z161" i="1"/>
  <c r="AA161" i="1" s="1"/>
  <c r="X161" i="1"/>
  <c r="Y161" i="1" s="1"/>
  <c r="V161" i="1"/>
  <c r="U161" i="1"/>
  <c r="T161" i="1"/>
  <c r="S161" i="1"/>
  <c r="AB162" i="1"/>
  <c r="AC162" i="1" s="1"/>
  <c r="AA162" i="1"/>
  <c r="Z162" i="1"/>
  <c r="X162" i="1"/>
  <c r="Y162" i="1" s="1"/>
  <c r="V162" i="1"/>
  <c r="U162" i="1"/>
  <c r="T162" i="1"/>
  <c r="S162" i="1"/>
  <c r="AB163" i="1"/>
  <c r="AC163" i="1" s="1"/>
  <c r="Z163" i="1"/>
  <c r="AA163" i="1" s="1"/>
  <c r="X163" i="1"/>
  <c r="Y163" i="1" s="1"/>
  <c r="V163" i="1"/>
  <c r="U163" i="1"/>
  <c r="T163" i="1"/>
  <c r="S163" i="1"/>
  <c r="AB164" i="1"/>
  <c r="AC164" i="1" s="1"/>
  <c r="AA164" i="1"/>
  <c r="Z164" i="1"/>
  <c r="X164" i="1"/>
  <c r="Y164" i="1" s="1"/>
  <c r="V164" i="1"/>
  <c r="U164" i="1"/>
  <c r="T164" i="1"/>
  <c r="S164" i="1"/>
  <c r="AB165" i="1"/>
  <c r="AC165" i="1" s="1"/>
  <c r="AA165" i="1"/>
  <c r="Z165" i="1"/>
  <c r="X165" i="1"/>
  <c r="Y165" i="1" s="1"/>
  <c r="V165" i="1"/>
  <c r="U165" i="1"/>
  <c r="T165" i="1"/>
  <c r="S165" i="1"/>
  <c r="AB166" i="1"/>
  <c r="AC166" i="1" s="1"/>
  <c r="AA166" i="1"/>
  <c r="Z166" i="1"/>
  <c r="X166" i="1"/>
  <c r="Y166" i="1" s="1"/>
  <c r="V166" i="1"/>
  <c r="U166" i="1"/>
  <c r="T166" i="1"/>
  <c r="S166" i="1"/>
  <c r="AB167" i="1"/>
  <c r="AC167" i="1" s="1"/>
  <c r="AA167" i="1"/>
  <c r="Z167" i="1"/>
  <c r="X167" i="1"/>
  <c r="Y167" i="1" s="1"/>
  <c r="V167" i="1"/>
  <c r="U167" i="1"/>
  <c r="T167" i="1"/>
  <c r="S167" i="1"/>
  <c r="AB168" i="1"/>
  <c r="AC168" i="1" s="1"/>
  <c r="Z168" i="1"/>
  <c r="AA168" i="1" s="1"/>
  <c r="X168" i="1"/>
  <c r="Y168" i="1" s="1"/>
  <c r="V168" i="1"/>
  <c r="U168" i="1"/>
  <c r="T168" i="1"/>
  <c r="S168" i="1"/>
  <c r="AB169" i="1"/>
  <c r="AC169" i="1" s="1"/>
  <c r="Z169" i="1"/>
  <c r="AA169" i="1" s="1"/>
  <c r="X169" i="1"/>
  <c r="Y169" i="1" s="1"/>
  <c r="V169" i="1"/>
  <c r="U169" i="1"/>
  <c r="T169" i="1"/>
  <c r="S169" i="1"/>
  <c r="AB170" i="1"/>
  <c r="AC170" i="1" s="1"/>
  <c r="Z170" i="1"/>
  <c r="AA170" i="1" s="1"/>
  <c r="X170" i="1"/>
  <c r="Y170" i="1" s="1"/>
  <c r="V170" i="1"/>
  <c r="U170" i="1"/>
  <c r="T170" i="1"/>
  <c r="S170" i="1"/>
  <c r="AB171" i="1"/>
  <c r="AC171" i="1" s="1"/>
  <c r="Z171" i="1"/>
  <c r="AA171" i="1" s="1"/>
  <c r="X171" i="1"/>
  <c r="Y171" i="1" s="1"/>
  <c r="V171" i="1"/>
  <c r="U171" i="1"/>
  <c r="T171" i="1"/>
  <c r="S171" i="1"/>
  <c r="AB172" i="1"/>
  <c r="AC172" i="1" s="1"/>
  <c r="Z172" i="1"/>
  <c r="AA172" i="1" s="1"/>
  <c r="X172" i="1"/>
  <c r="Y172" i="1" s="1"/>
  <c r="W172" i="1"/>
  <c r="V172" i="1"/>
  <c r="AJ172" i="1" s="1"/>
  <c r="U172" i="1"/>
  <c r="T172" i="1"/>
  <c r="S172" i="1"/>
  <c r="AB173" i="1"/>
  <c r="AC173" i="1" s="1"/>
  <c r="Z173" i="1"/>
  <c r="AA173" i="1" s="1"/>
  <c r="X173" i="1"/>
  <c r="Y173" i="1" s="1"/>
  <c r="V173" i="1"/>
  <c r="U173" i="1"/>
  <c r="T173" i="1"/>
  <c r="S173" i="1"/>
  <c r="AB176" i="1"/>
  <c r="AC176" i="1" s="1"/>
  <c r="Z176" i="1"/>
  <c r="AA176" i="1" s="1"/>
  <c r="X176" i="1"/>
  <c r="Y176" i="1" s="1"/>
  <c r="V176" i="1"/>
  <c r="W176" i="1" s="1"/>
  <c r="U176" i="1"/>
  <c r="T176" i="1"/>
  <c r="S176" i="1"/>
  <c r="AB175" i="1"/>
  <c r="AC175" i="1" s="1"/>
  <c r="Z175" i="1"/>
  <c r="AA175" i="1" s="1"/>
  <c r="X175" i="1"/>
  <c r="Y175" i="1" s="1"/>
  <c r="V175" i="1"/>
  <c r="AJ175" i="1" s="1"/>
  <c r="U175" i="1"/>
  <c r="T175" i="1"/>
  <c r="S175" i="1"/>
  <c r="AB174" i="1"/>
  <c r="AC174" i="1" s="1"/>
  <c r="Z174" i="1"/>
  <c r="AA174" i="1" s="1"/>
  <c r="X174" i="1"/>
  <c r="Y174" i="1" s="1"/>
  <c r="V174" i="1"/>
  <c r="W174" i="1" s="1"/>
  <c r="U174" i="1"/>
  <c r="T174" i="1"/>
  <c r="S174" i="1"/>
  <c r="AB177" i="1"/>
  <c r="AC177" i="1" s="1"/>
  <c r="Z177" i="1"/>
  <c r="AA177" i="1" s="1"/>
  <c r="X177" i="1"/>
  <c r="Y177" i="1" s="1"/>
  <c r="V177" i="1"/>
  <c r="U177" i="1"/>
  <c r="T177" i="1"/>
  <c r="S177" i="1"/>
  <c r="AB178" i="1"/>
  <c r="AC178" i="1" s="1"/>
  <c r="Z178" i="1"/>
  <c r="AA178" i="1" s="1"/>
  <c r="X178" i="1"/>
  <c r="Y178" i="1" s="1"/>
  <c r="V178" i="1"/>
  <c r="U178" i="1"/>
  <c r="T178" i="1"/>
  <c r="S178" i="1"/>
  <c r="AB179" i="1"/>
  <c r="AC179" i="1" s="1"/>
  <c r="Z179" i="1"/>
  <c r="AJ179" i="1" s="1"/>
  <c r="Y179" i="1"/>
  <c r="X179" i="1"/>
  <c r="V179" i="1"/>
  <c r="W179" i="1" s="1"/>
  <c r="U179" i="1"/>
  <c r="T179" i="1"/>
  <c r="S179" i="1"/>
  <c r="AB181" i="1"/>
  <c r="AC181" i="1" s="1"/>
  <c r="Z181" i="1"/>
  <c r="AA181" i="1" s="1"/>
  <c r="X181" i="1"/>
  <c r="Y181" i="1" s="1"/>
  <c r="V181" i="1"/>
  <c r="U181" i="1"/>
  <c r="T181" i="1"/>
  <c r="S181" i="1"/>
  <c r="AB180" i="1"/>
  <c r="AC180" i="1" s="1"/>
  <c r="Z180" i="1"/>
  <c r="AA180" i="1" s="1"/>
  <c r="X180" i="1"/>
  <c r="Y180" i="1" s="1"/>
  <c r="W180" i="1"/>
  <c r="V180" i="1"/>
  <c r="U180" i="1"/>
  <c r="T180" i="1"/>
  <c r="S180" i="1"/>
  <c r="AB182" i="1"/>
  <c r="AC182" i="1" s="1"/>
  <c r="Z182" i="1"/>
  <c r="AA182" i="1" s="1"/>
  <c r="X182" i="1"/>
  <c r="Y182" i="1" s="1"/>
  <c r="V182" i="1"/>
  <c r="W182" i="1" s="1"/>
  <c r="U182" i="1"/>
  <c r="T182" i="1"/>
  <c r="S182" i="1"/>
  <c r="AB183" i="1"/>
  <c r="AC183" i="1" s="1"/>
  <c r="Z183" i="1"/>
  <c r="AA183" i="1" s="1"/>
  <c r="X183" i="1"/>
  <c r="Y183" i="1" s="1"/>
  <c r="V183" i="1"/>
  <c r="W183" i="1" s="1"/>
  <c r="U183" i="1"/>
  <c r="T183" i="1"/>
  <c r="S183" i="1"/>
  <c r="AC184" i="1"/>
  <c r="AB184" i="1"/>
  <c r="Z184" i="1"/>
  <c r="AA184" i="1" s="1"/>
  <c r="X184" i="1"/>
  <c r="Y184" i="1" s="1"/>
  <c r="V184" i="1"/>
  <c r="U184" i="1"/>
  <c r="T184" i="1"/>
  <c r="S184" i="1"/>
  <c r="AB185" i="1"/>
  <c r="AC185" i="1" s="1"/>
  <c r="AA185" i="1"/>
  <c r="Z185" i="1"/>
  <c r="X185" i="1"/>
  <c r="Y185" i="1" s="1"/>
  <c r="V185" i="1"/>
  <c r="AD185" i="1" s="1"/>
  <c r="AE185" i="1" s="1"/>
  <c r="U185" i="1"/>
  <c r="T185" i="1"/>
  <c r="S185" i="1"/>
  <c r="AB187" i="1"/>
  <c r="AC187" i="1" s="1"/>
  <c r="AA187" i="1"/>
  <c r="Z187" i="1"/>
  <c r="X187" i="1"/>
  <c r="Y187" i="1" s="1"/>
  <c r="V187" i="1"/>
  <c r="U187" i="1"/>
  <c r="T187" i="1"/>
  <c r="S187" i="1"/>
  <c r="AB186" i="1"/>
  <c r="AC186" i="1" s="1"/>
  <c r="Z186" i="1"/>
  <c r="AA186" i="1" s="1"/>
  <c r="X186" i="1"/>
  <c r="Y186" i="1" s="1"/>
  <c r="V186" i="1"/>
  <c r="W186" i="1" s="1"/>
  <c r="U186" i="1"/>
  <c r="T186" i="1"/>
  <c r="S186" i="1"/>
  <c r="AB188" i="1"/>
  <c r="AC188" i="1" s="1"/>
  <c r="Z188" i="1"/>
  <c r="AA188" i="1" s="1"/>
  <c r="X188" i="1"/>
  <c r="Y188" i="1" s="1"/>
  <c r="W188" i="1"/>
  <c r="V188" i="1"/>
  <c r="U188" i="1"/>
  <c r="T188" i="1"/>
  <c r="S188" i="1"/>
  <c r="AB189" i="1"/>
  <c r="AC189" i="1" s="1"/>
  <c r="Z189" i="1"/>
  <c r="AA189" i="1" s="1"/>
  <c r="X189" i="1"/>
  <c r="Y189" i="1" s="1"/>
  <c r="V189" i="1"/>
  <c r="U189" i="1"/>
  <c r="T189" i="1"/>
  <c r="S189" i="1"/>
  <c r="AB191" i="1"/>
  <c r="AC191" i="1" s="1"/>
  <c r="Z191" i="1"/>
  <c r="AA191" i="1" s="1"/>
  <c r="X191" i="1"/>
  <c r="Y191" i="1" s="1"/>
  <c r="W191" i="1"/>
  <c r="V191" i="1"/>
  <c r="U191" i="1"/>
  <c r="T191" i="1"/>
  <c r="S191" i="1"/>
  <c r="AC190" i="1"/>
  <c r="AB190" i="1"/>
  <c r="Z190" i="1"/>
  <c r="AA190" i="1" s="1"/>
  <c r="X190" i="1"/>
  <c r="Y190" i="1" s="1"/>
  <c r="V190" i="1"/>
  <c r="U190" i="1"/>
  <c r="T190" i="1"/>
  <c r="S190" i="1"/>
  <c r="AB192" i="1"/>
  <c r="AC192" i="1" s="1"/>
  <c r="Z192" i="1"/>
  <c r="AA192" i="1" s="1"/>
  <c r="Y192" i="1"/>
  <c r="X192" i="1"/>
  <c r="W192" i="1"/>
  <c r="V192" i="1"/>
  <c r="AJ192" i="1" s="1"/>
  <c r="U192" i="1"/>
  <c r="T192" i="1"/>
  <c r="S192" i="1"/>
  <c r="AB194" i="1"/>
  <c r="AC194" i="1" s="1"/>
  <c r="Z194" i="1"/>
  <c r="AA194" i="1" s="1"/>
  <c r="X194" i="1"/>
  <c r="Y194" i="1" s="1"/>
  <c r="V194" i="1"/>
  <c r="W194" i="1" s="1"/>
  <c r="U194" i="1"/>
  <c r="T194" i="1"/>
  <c r="S194" i="1"/>
  <c r="AB193" i="1"/>
  <c r="AC193" i="1" s="1"/>
  <c r="Z193" i="1"/>
  <c r="AA193" i="1" s="1"/>
  <c r="X193" i="1"/>
  <c r="Y193" i="1" s="1"/>
  <c r="V193" i="1"/>
  <c r="U193" i="1"/>
  <c r="T193" i="1"/>
  <c r="S193" i="1"/>
  <c r="AB196" i="1"/>
  <c r="AC196" i="1" s="1"/>
  <c r="Z196" i="1"/>
  <c r="AA196" i="1" s="1"/>
  <c r="X196" i="1"/>
  <c r="Y196" i="1" s="1"/>
  <c r="W196" i="1"/>
  <c r="V196" i="1"/>
  <c r="U196" i="1"/>
  <c r="T196" i="1"/>
  <c r="S196" i="1"/>
  <c r="AB195" i="1"/>
  <c r="AC195" i="1" s="1"/>
  <c r="Z195" i="1"/>
  <c r="AA195" i="1" s="1"/>
  <c r="X195" i="1"/>
  <c r="Y195" i="1" s="1"/>
  <c r="V195" i="1"/>
  <c r="U195" i="1"/>
  <c r="T195" i="1"/>
  <c r="S195" i="1"/>
  <c r="AB198" i="1"/>
  <c r="AC198" i="1" s="1"/>
  <c r="Z198" i="1"/>
  <c r="AA198" i="1" s="1"/>
  <c r="X198" i="1"/>
  <c r="Y198" i="1" s="1"/>
  <c r="V198" i="1"/>
  <c r="W198" i="1" s="1"/>
  <c r="U198" i="1"/>
  <c r="T198" i="1"/>
  <c r="S198" i="1"/>
  <c r="AB197" i="1"/>
  <c r="AC197" i="1" s="1"/>
  <c r="Z197" i="1"/>
  <c r="AA197" i="1" s="1"/>
  <c r="X197" i="1"/>
  <c r="Y197" i="1" s="1"/>
  <c r="W197" i="1"/>
  <c r="V197" i="1"/>
  <c r="AJ197" i="1" s="1"/>
  <c r="U197" i="1"/>
  <c r="T197" i="1"/>
  <c r="S197" i="1"/>
  <c r="AB199" i="1"/>
  <c r="AC199" i="1" s="1"/>
  <c r="Z199" i="1"/>
  <c r="AA199" i="1" s="1"/>
  <c r="X199" i="1"/>
  <c r="Y199" i="1" s="1"/>
  <c r="V199" i="1"/>
  <c r="AJ199" i="1" s="1"/>
  <c r="U199" i="1"/>
  <c r="T199" i="1"/>
  <c r="S199" i="1"/>
  <c r="AB201" i="1"/>
  <c r="AC201" i="1" s="1"/>
  <c r="Z201" i="1"/>
  <c r="AA201" i="1" s="1"/>
  <c r="X201" i="1"/>
  <c r="Y201" i="1" s="1"/>
  <c r="V201" i="1"/>
  <c r="W201" i="1" s="1"/>
  <c r="U201" i="1"/>
  <c r="T201" i="1"/>
  <c r="S201" i="1"/>
  <c r="AC200" i="1"/>
  <c r="AB200" i="1"/>
  <c r="Z200" i="1"/>
  <c r="AA200" i="1" s="1"/>
  <c r="X200" i="1"/>
  <c r="Y200" i="1" s="1"/>
  <c r="V200" i="1"/>
  <c r="W200" i="1" s="1"/>
  <c r="U200" i="1"/>
  <c r="T200" i="1"/>
  <c r="S200" i="1"/>
  <c r="AC202" i="1"/>
  <c r="AB202" i="1"/>
  <c r="Z202" i="1"/>
  <c r="AA202" i="1" s="1"/>
  <c r="X202" i="1"/>
  <c r="V202" i="1"/>
  <c r="U202" i="1"/>
  <c r="T202" i="1"/>
  <c r="S202" i="1"/>
  <c r="AB204" i="1"/>
  <c r="AC204" i="1" s="1"/>
  <c r="Z204" i="1"/>
  <c r="AA204" i="1" s="1"/>
  <c r="X204" i="1"/>
  <c r="Y204" i="1" s="1"/>
  <c r="V204" i="1"/>
  <c r="W204" i="1" s="1"/>
  <c r="U204" i="1"/>
  <c r="T204" i="1"/>
  <c r="S204" i="1"/>
  <c r="AB203" i="1"/>
  <c r="AC203" i="1" s="1"/>
  <c r="Z203" i="1"/>
  <c r="AA203" i="1" s="1"/>
  <c r="X203" i="1"/>
  <c r="Y203" i="1" s="1"/>
  <c r="W203" i="1"/>
  <c r="V203" i="1"/>
  <c r="U203" i="1"/>
  <c r="T203" i="1"/>
  <c r="S203" i="1"/>
  <c r="AB205" i="1"/>
  <c r="AC205" i="1" s="1"/>
  <c r="Z205" i="1"/>
  <c r="AA205" i="1" s="1"/>
  <c r="Y205" i="1"/>
  <c r="X205" i="1"/>
  <c r="V205" i="1"/>
  <c r="U205" i="1"/>
  <c r="T205" i="1"/>
  <c r="S205" i="1"/>
  <c r="AB206" i="1"/>
  <c r="AC206" i="1" s="1"/>
  <c r="AA206" i="1"/>
  <c r="Z206" i="1"/>
  <c r="X206" i="1"/>
  <c r="Y206" i="1" s="1"/>
  <c r="V206" i="1"/>
  <c r="U206" i="1"/>
  <c r="T206" i="1"/>
  <c r="S206" i="1"/>
  <c r="AB207" i="1"/>
  <c r="AC207" i="1" s="1"/>
  <c r="Z207" i="1"/>
  <c r="AA207" i="1" s="1"/>
  <c r="X207" i="1"/>
  <c r="Y207" i="1" s="1"/>
  <c r="V207" i="1"/>
  <c r="W207" i="1" s="1"/>
  <c r="U207" i="1"/>
  <c r="T207" i="1"/>
  <c r="S207" i="1"/>
  <c r="AB208" i="1"/>
  <c r="AC208" i="1" s="1"/>
  <c r="Z208" i="1"/>
  <c r="AA208" i="1" s="1"/>
  <c r="X208" i="1"/>
  <c r="Y208" i="1" s="1"/>
  <c r="V208" i="1"/>
  <c r="W208" i="1" s="1"/>
  <c r="U208" i="1"/>
  <c r="T208" i="1"/>
  <c r="S208" i="1"/>
  <c r="AB209" i="1"/>
  <c r="AC209" i="1" s="1"/>
  <c r="Z209" i="1"/>
  <c r="AA209" i="1" s="1"/>
  <c r="X209" i="1"/>
  <c r="Y209" i="1" s="1"/>
  <c r="V209" i="1"/>
  <c r="U209" i="1"/>
  <c r="T209" i="1"/>
  <c r="S209" i="1"/>
  <c r="AC210" i="1"/>
  <c r="AB210" i="1"/>
  <c r="Z210" i="1"/>
  <c r="AA210" i="1" s="1"/>
  <c r="X210" i="1"/>
  <c r="Y210" i="1" s="1"/>
  <c r="V210" i="1"/>
  <c r="U210" i="1"/>
  <c r="T210" i="1"/>
  <c r="S210" i="1"/>
  <c r="AC211" i="1"/>
  <c r="AB211" i="1"/>
  <c r="Z211" i="1"/>
  <c r="AA211" i="1" s="1"/>
  <c r="X211" i="1"/>
  <c r="Y211" i="1" s="1"/>
  <c r="W211" i="1"/>
  <c r="V211" i="1"/>
  <c r="U211" i="1"/>
  <c r="T211" i="1"/>
  <c r="S211" i="1"/>
  <c r="AB213" i="1"/>
  <c r="AC213" i="1" s="1"/>
  <c r="Z213" i="1"/>
  <c r="AA213" i="1" s="1"/>
  <c r="X213" i="1"/>
  <c r="Y213" i="1" s="1"/>
  <c r="W213" i="1"/>
  <c r="V213" i="1"/>
  <c r="AJ213" i="1" s="1"/>
  <c r="U213" i="1"/>
  <c r="T213" i="1"/>
  <c r="S213" i="1"/>
  <c r="AB212" i="1"/>
  <c r="AC212" i="1" s="1"/>
  <c r="Z212" i="1"/>
  <c r="AA212" i="1" s="1"/>
  <c r="Y212" i="1"/>
  <c r="X212" i="1"/>
  <c r="W212" i="1"/>
  <c r="V212" i="1"/>
  <c r="U212" i="1"/>
  <c r="T212" i="1"/>
  <c r="S212" i="1"/>
  <c r="AB215" i="1"/>
  <c r="AC215" i="1" s="1"/>
  <c r="AA215" i="1"/>
  <c r="Z215" i="1"/>
  <c r="X215" i="1"/>
  <c r="Y215" i="1" s="1"/>
  <c r="V215" i="1"/>
  <c r="W215" i="1" s="1"/>
  <c r="U215" i="1"/>
  <c r="T215" i="1"/>
  <c r="S215" i="1"/>
  <c r="AB214" i="1"/>
  <c r="AC214" i="1" s="1"/>
  <c r="AA214" i="1"/>
  <c r="Z214" i="1"/>
  <c r="X214" i="1"/>
  <c r="Y214" i="1" s="1"/>
  <c r="V214" i="1"/>
  <c r="U214" i="1"/>
  <c r="T214" i="1"/>
  <c r="S214" i="1"/>
  <c r="AB216" i="1"/>
  <c r="AC216" i="1" s="1"/>
  <c r="Z216" i="1"/>
  <c r="AA216" i="1" s="1"/>
  <c r="X216" i="1"/>
  <c r="Y216" i="1" s="1"/>
  <c r="V216" i="1"/>
  <c r="U216" i="1"/>
  <c r="T216" i="1"/>
  <c r="S216" i="1"/>
  <c r="AB217" i="1"/>
  <c r="AC217" i="1" s="1"/>
  <c r="Z217" i="1"/>
  <c r="AA217" i="1" s="1"/>
  <c r="Y217" i="1"/>
  <c r="X217" i="1"/>
  <c r="V217" i="1"/>
  <c r="W217" i="1" s="1"/>
  <c r="U217" i="1"/>
  <c r="T217" i="1"/>
  <c r="S217" i="1"/>
  <c r="AB218" i="1"/>
  <c r="AC218" i="1" s="1"/>
  <c r="Z218" i="1"/>
  <c r="AA218" i="1" s="1"/>
  <c r="X218" i="1"/>
  <c r="Y218" i="1" s="1"/>
  <c r="V218" i="1"/>
  <c r="W218" i="1" s="1"/>
  <c r="U218" i="1"/>
  <c r="T218" i="1"/>
  <c r="S218" i="1"/>
  <c r="AB219" i="1"/>
  <c r="AC219" i="1" s="1"/>
  <c r="Z219" i="1"/>
  <c r="AA219" i="1" s="1"/>
  <c r="X219" i="1"/>
  <c r="Y219" i="1" s="1"/>
  <c r="V219" i="1"/>
  <c r="W219" i="1" s="1"/>
  <c r="U219" i="1"/>
  <c r="T219" i="1"/>
  <c r="S219" i="1"/>
  <c r="AB222" i="1"/>
  <c r="AC222" i="1" s="1"/>
  <c r="Z222" i="1"/>
  <c r="AA222" i="1" s="1"/>
  <c r="X222" i="1"/>
  <c r="Y222" i="1" s="1"/>
  <c r="V222" i="1"/>
  <c r="U222" i="1"/>
  <c r="T222" i="1"/>
  <c r="S222" i="1"/>
  <c r="AB221" i="1"/>
  <c r="AC221" i="1" s="1"/>
  <c r="Z221" i="1"/>
  <c r="AA221" i="1" s="1"/>
  <c r="X221" i="1"/>
  <c r="Y221" i="1" s="1"/>
  <c r="V221" i="1"/>
  <c r="AJ221" i="1" s="1"/>
  <c r="U221" i="1"/>
  <c r="T221" i="1"/>
  <c r="S221" i="1"/>
  <c r="AB220" i="1"/>
  <c r="AC220" i="1" s="1"/>
  <c r="Z220" i="1"/>
  <c r="AA220" i="1" s="1"/>
  <c r="X220" i="1"/>
  <c r="Y220" i="1" s="1"/>
  <c r="V220" i="1"/>
  <c r="W220" i="1" s="1"/>
  <c r="AK220" i="1" s="1"/>
  <c r="U220" i="1"/>
  <c r="T220" i="1"/>
  <c r="S220" i="1"/>
  <c r="AB223" i="1"/>
  <c r="AC223" i="1" s="1"/>
  <c r="Z223" i="1"/>
  <c r="AA223" i="1" s="1"/>
  <c r="X223" i="1"/>
  <c r="Y223" i="1" s="1"/>
  <c r="V223" i="1"/>
  <c r="W223" i="1" s="1"/>
  <c r="U223" i="1"/>
  <c r="T223" i="1"/>
  <c r="S223" i="1"/>
  <c r="AB224" i="1"/>
  <c r="AC224" i="1" s="1"/>
  <c r="Z224" i="1"/>
  <c r="AA224" i="1" s="1"/>
  <c r="X224" i="1"/>
  <c r="Y224" i="1" s="1"/>
  <c r="V224" i="1"/>
  <c r="W224" i="1" s="1"/>
  <c r="U224" i="1"/>
  <c r="T224" i="1"/>
  <c r="S224" i="1"/>
  <c r="AB225" i="1"/>
  <c r="AC225" i="1" s="1"/>
  <c r="Z225" i="1"/>
  <c r="AA225" i="1" s="1"/>
  <c r="X225" i="1"/>
  <c r="Y225" i="1" s="1"/>
  <c r="V225" i="1"/>
  <c r="U225" i="1"/>
  <c r="T225" i="1"/>
  <c r="S225" i="1"/>
  <c r="AB226" i="1"/>
  <c r="AC226" i="1" s="1"/>
  <c r="Z226" i="1"/>
  <c r="AA226" i="1" s="1"/>
  <c r="X226" i="1"/>
  <c r="Y226" i="1" s="1"/>
  <c r="V226" i="1"/>
  <c r="W226" i="1" s="1"/>
  <c r="U226" i="1"/>
  <c r="T226" i="1"/>
  <c r="S226" i="1"/>
  <c r="AB227" i="1"/>
  <c r="AC227" i="1" s="1"/>
  <c r="Z227" i="1"/>
  <c r="AA227" i="1" s="1"/>
  <c r="X227" i="1"/>
  <c r="Y227" i="1" s="1"/>
  <c r="V227" i="1"/>
  <c r="AD227" i="1" s="1"/>
  <c r="AE227" i="1" s="1"/>
  <c r="U227" i="1"/>
  <c r="T227" i="1"/>
  <c r="S227" i="1"/>
  <c r="AB229" i="1"/>
  <c r="AC229" i="1" s="1"/>
  <c r="Z229" i="1"/>
  <c r="AA229" i="1" s="1"/>
  <c r="X229" i="1"/>
  <c r="Y229" i="1" s="1"/>
  <c r="V229" i="1"/>
  <c r="AD229" i="1" s="1"/>
  <c r="AE229" i="1" s="1"/>
  <c r="U229" i="1"/>
  <c r="T229" i="1"/>
  <c r="S229" i="1"/>
  <c r="AB228" i="1"/>
  <c r="AC228" i="1" s="1"/>
  <c r="Z228" i="1"/>
  <c r="AA228" i="1" s="1"/>
  <c r="X228" i="1"/>
  <c r="Y228" i="1" s="1"/>
  <c r="V228" i="1"/>
  <c r="W228" i="1" s="1"/>
  <c r="U228" i="1"/>
  <c r="T228" i="1"/>
  <c r="S228" i="1"/>
  <c r="AB230" i="1"/>
  <c r="AC230" i="1" s="1"/>
  <c r="Z230" i="1"/>
  <c r="AA230" i="1" s="1"/>
  <c r="X230" i="1"/>
  <c r="Y230" i="1" s="1"/>
  <c r="V230" i="1"/>
  <c r="W230" i="1" s="1"/>
  <c r="U230" i="1"/>
  <c r="T230" i="1"/>
  <c r="S230" i="1"/>
  <c r="AK230" i="1" l="1"/>
  <c r="AK198" i="1"/>
  <c r="AK215" i="1"/>
  <c r="W79" i="1"/>
  <c r="AD82" i="1"/>
  <c r="AE82" i="1" s="1"/>
  <c r="AJ225" i="1"/>
  <c r="AK224" i="1"/>
  <c r="AJ186" i="1"/>
  <c r="AD159" i="1"/>
  <c r="AE159" i="1" s="1"/>
  <c r="AD142" i="1"/>
  <c r="AE142" i="1" s="1"/>
  <c r="AK138" i="1"/>
  <c r="AJ128" i="1"/>
  <c r="AK226" i="1"/>
  <c r="AK203" i="1"/>
  <c r="AK204" i="1"/>
  <c r="AJ202" i="1"/>
  <c r="AK201" i="1"/>
  <c r="AD160" i="1"/>
  <c r="AE160" i="1" s="1"/>
  <c r="AD146" i="1"/>
  <c r="AE146" i="1" s="1"/>
  <c r="AD144" i="1"/>
  <c r="AE144" i="1" s="1"/>
  <c r="AD86" i="1"/>
  <c r="AE86" i="1" s="1"/>
  <c r="AJ226" i="1"/>
  <c r="AJ207" i="1"/>
  <c r="AD195" i="1"/>
  <c r="AE195" i="1" s="1"/>
  <c r="AD178" i="1"/>
  <c r="AE178" i="1" s="1"/>
  <c r="AK172" i="1"/>
  <c r="AD85" i="1"/>
  <c r="AE85" i="1" s="1"/>
  <c r="AK219" i="1"/>
  <c r="AA155" i="1"/>
  <c r="AK155" i="1" s="1"/>
  <c r="AD154" i="1"/>
  <c r="AE154" i="1" s="1"/>
  <c r="AA147" i="1"/>
  <c r="AK133" i="1"/>
  <c r="W128" i="1"/>
  <c r="W120" i="1"/>
  <c r="AD83" i="1"/>
  <c r="AE83" i="1" s="1"/>
  <c r="AJ229" i="1"/>
  <c r="AK218" i="1"/>
  <c r="AJ215" i="1"/>
  <c r="AD211" i="1"/>
  <c r="AE211" i="1" s="1"/>
  <c r="AJ205" i="1"/>
  <c r="AD189" i="1"/>
  <c r="AE189" i="1" s="1"/>
  <c r="AD187" i="1"/>
  <c r="AE187" i="1" s="1"/>
  <c r="AJ182" i="1"/>
  <c r="AA179" i="1"/>
  <c r="AK179" i="1" s="1"/>
  <c r="AJ132" i="1"/>
  <c r="AD127" i="1"/>
  <c r="AE127" i="1" s="1"/>
  <c r="AK109" i="1"/>
  <c r="W83" i="1"/>
  <c r="AK228" i="1"/>
  <c r="AK207" i="1"/>
  <c r="AJ203" i="1"/>
  <c r="AJ204" i="1"/>
  <c r="AK196" i="1"/>
  <c r="AJ144" i="1"/>
  <c r="AD214" i="1"/>
  <c r="AE214" i="1" s="1"/>
  <c r="AD206" i="1"/>
  <c r="AE206" i="1" s="1"/>
  <c r="AJ195" i="1"/>
  <c r="AD112" i="1"/>
  <c r="AE112" i="1" s="1"/>
  <c r="AK217" i="1"/>
  <c r="AD205" i="1"/>
  <c r="AE205" i="1" s="1"/>
  <c r="AJ201" i="1"/>
  <c r="AK188" i="1"/>
  <c r="AD157" i="1"/>
  <c r="AE157" i="1" s="1"/>
  <c r="AD141" i="1"/>
  <c r="AE141" i="1" s="1"/>
  <c r="AD140" i="1"/>
  <c r="AE140" i="1" s="1"/>
  <c r="AD139" i="1"/>
  <c r="AE139" i="1" s="1"/>
  <c r="W84" i="1"/>
  <c r="W85" i="1"/>
  <c r="AK194" i="1"/>
  <c r="AK174" i="1"/>
  <c r="AK223" i="1"/>
  <c r="AK183" i="1"/>
  <c r="AK208" i="1"/>
  <c r="AK191" i="1"/>
  <c r="AK103" i="1"/>
  <c r="AD221" i="1"/>
  <c r="AE221" i="1" s="1"/>
  <c r="AJ220" i="1"/>
  <c r="AJ228" i="1"/>
  <c r="AD216" i="1"/>
  <c r="AE216" i="1" s="1"/>
  <c r="AJ214" i="1"/>
  <c r="AD212" i="1"/>
  <c r="AE212" i="1" s="1"/>
  <c r="AD210" i="1"/>
  <c r="AE210" i="1" s="1"/>
  <c r="AD193" i="1"/>
  <c r="AE193" i="1" s="1"/>
  <c r="AJ189" i="1"/>
  <c r="AD179" i="1"/>
  <c r="AE179" i="1" s="1"/>
  <c r="AD173" i="1"/>
  <c r="AE173" i="1" s="1"/>
  <c r="AD172" i="1"/>
  <c r="AE172" i="1" s="1"/>
  <c r="AD155" i="1"/>
  <c r="AE155" i="1" s="1"/>
  <c r="AD150" i="1"/>
  <c r="AE150" i="1" s="1"/>
  <c r="AD135" i="1"/>
  <c r="AE135" i="1" s="1"/>
  <c r="AD134" i="1"/>
  <c r="AE134" i="1" s="1"/>
  <c r="AD122" i="1"/>
  <c r="AE122" i="1" s="1"/>
  <c r="AJ118" i="1"/>
  <c r="AD108" i="1"/>
  <c r="AE108" i="1" s="1"/>
  <c r="AD103" i="1"/>
  <c r="AE103" i="1" s="1"/>
  <c r="AD99" i="1"/>
  <c r="AE99" i="1" s="1"/>
  <c r="AD100" i="1"/>
  <c r="AE100" i="1" s="1"/>
  <c r="AD94" i="1"/>
  <c r="AE94" i="1" s="1"/>
  <c r="AD89" i="1"/>
  <c r="AE89" i="1" s="1"/>
  <c r="AD90" i="1"/>
  <c r="AE90" i="1" s="1"/>
  <c r="AD87" i="1"/>
  <c r="AE87" i="1" s="1"/>
  <c r="AD222" i="1"/>
  <c r="AE222" i="1" s="1"/>
  <c r="AD218" i="1"/>
  <c r="AE218" i="1" s="1"/>
  <c r="AJ219" i="1"/>
  <c r="AJ227" i="1"/>
  <c r="AD207" i="1"/>
  <c r="AE207" i="1" s="1"/>
  <c r="AD204" i="1"/>
  <c r="AE204" i="1" s="1"/>
  <c r="AD201" i="1"/>
  <c r="AE201" i="1" s="1"/>
  <c r="AD198" i="1"/>
  <c r="AE198" i="1" s="1"/>
  <c r="AD194" i="1"/>
  <c r="AE194" i="1" s="1"/>
  <c r="AD186" i="1"/>
  <c r="AE186" i="1" s="1"/>
  <c r="AD176" i="1"/>
  <c r="AE176" i="1" s="1"/>
  <c r="AJ141" i="1"/>
  <c r="W113" i="1"/>
  <c r="AK113" i="1" s="1"/>
  <c r="AD102" i="1"/>
  <c r="AE102" i="1" s="1"/>
  <c r="AD88" i="1"/>
  <c r="AE88" i="1" s="1"/>
  <c r="AJ218" i="1"/>
  <c r="AK211" i="1"/>
  <c r="AD200" i="1"/>
  <c r="AE200" i="1" s="1"/>
  <c r="AJ198" i="1"/>
  <c r="AD181" i="1"/>
  <c r="AE181" i="1" s="1"/>
  <c r="AD151" i="1"/>
  <c r="AE151" i="1" s="1"/>
  <c r="AK152" i="1"/>
  <c r="AD148" i="1"/>
  <c r="AE148" i="1" s="1"/>
  <c r="AK149" i="1"/>
  <c r="AD143" i="1"/>
  <c r="AE143" i="1" s="1"/>
  <c r="AK128" i="1"/>
  <c r="AK117" i="1"/>
  <c r="AD97" i="1"/>
  <c r="AE97" i="1" s="1"/>
  <c r="AD230" i="1"/>
  <c r="AE230" i="1" s="1"/>
  <c r="AJ216" i="1"/>
  <c r="AD203" i="1"/>
  <c r="AE203" i="1" s="1"/>
  <c r="AD202" i="1"/>
  <c r="AE202" i="1" s="1"/>
  <c r="AK197" i="1"/>
  <c r="AD196" i="1"/>
  <c r="AE196" i="1" s="1"/>
  <c r="AD191" i="1"/>
  <c r="AE191" i="1" s="1"/>
  <c r="AD188" i="1"/>
  <c r="AE188" i="1" s="1"/>
  <c r="AD183" i="1"/>
  <c r="AE183" i="1" s="1"/>
  <c r="AJ183" i="1"/>
  <c r="AD180" i="1"/>
  <c r="AE180" i="1" s="1"/>
  <c r="AD175" i="1"/>
  <c r="AE175" i="1" s="1"/>
  <c r="AD170" i="1"/>
  <c r="AE170" i="1" s="1"/>
  <c r="AD158" i="1"/>
  <c r="AE158" i="1" s="1"/>
  <c r="AD152" i="1"/>
  <c r="AE152" i="1" s="1"/>
  <c r="AD149" i="1"/>
  <c r="AE149" i="1" s="1"/>
  <c r="AD145" i="1"/>
  <c r="AE145" i="1" s="1"/>
  <c r="AJ143" i="1"/>
  <c r="AD137" i="1"/>
  <c r="AE137" i="1" s="1"/>
  <c r="AD138" i="1"/>
  <c r="AE138" i="1" s="1"/>
  <c r="AD131" i="1"/>
  <c r="AE131" i="1" s="1"/>
  <c r="AK111" i="1"/>
  <c r="AD92" i="1"/>
  <c r="AE92" i="1" s="1"/>
  <c r="W229" i="1"/>
  <c r="AK229" i="1" s="1"/>
  <c r="AJ224" i="1"/>
  <c r="AD215" i="1"/>
  <c r="AE215" i="1" s="1"/>
  <c r="AJ211" i="1"/>
  <c r="W205" i="1"/>
  <c r="AK205" i="1" s="1"/>
  <c r="W202" i="1"/>
  <c r="AK202" i="1" s="1"/>
  <c r="AD197" i="1"/>
  <c r="AE197" i="1" s="1"/>
  <c r="W195" i="1"/>
  <c r="AK195" i="1" s="1"/>
  <c r="AJ196" i="1"/>
  <c r="AJ191" i="1"/>
  <c r="AD184" i="1"/>
  <c r="AE184" i="1" s="1"/>
  <c r="AD171" i="1"/>
  <c r="AE171" i="1" s="1"/>
  <c r="AD169" i="1"/>
  <c r="AE169" i="1" s="1"/>
  <c r="AD156" i="1"/>
  <c r="AE156" i="1" s="1"/>
  <c r="AD153" i="1"/>
  <c r="AE153" i="1" s="1"/>
  <c r="W144" i="1"/>
  <c r="AK144" i="1" s="1"/>
  <c r="W140" i="1"/>
  <c r="AK140" i="1" s="1"/>
  <c r="AD129" i="1"/>
  <c r="AE129" i="1" s="1"/>
  <c r="AK126" i="1"/>
  <c r="AJ117" i="1"/>
  <c r="AD116" i="1"/>
  <c r="AE116" i="1" s="1"/>
  <c r="W110" i="1"/>
  <c r="AK110" i="1" s="1"/>
  <c r="AD111" i="1"/>
  <c r="AE111" i="1" s="1"/>
  <c r="AD106" i="1"/>
  <c r="AE106" i="1" s="1"/>
  <c r="AD107" i="1"/>
  <c r="AE107" i="1" s="1"/>
  <c r="AD95" i="1"/>
  <c r="AE95" i="1" s="1"/>
  <c r="AD96" i="1"/>
  <c r="AE96" i="1" s="1"/>
  <c r="AD91" i="1"/>
  <c r="AE91" i="1" s="1"/>
  <c r="AK213" i="1"/>
  <c r="AD208" i="1"/>
  <c r="AE208" i="1" s="1"/>
  <c r="AK192" i="1"/>
  <c r="AJ188" i="1"/>
  <c r="AK182" i="1"/>
  <c r="AJ174" i="1"/>
  <c r="AK176" i="1"/>
  <c r="AD168" i="1"/>
  <c r="AE168" i="1" s="1"/>
  <c r="AD133" i="1"/>
  <c r="AE133" i="1" s="1"/>
  <c r="AK120" i="1"/>
  <c r="AJ105" i="1"/>
  <c r="AJ223" i="1"/>
  <c r="AJ222" i="1"/>
  <c r="AJ230" i="1"/>
  <c r="W214" i="1"/>
  <c r="AK214" i="1" s="1"/>
  <c r="AD213" i="1"/>
  <c r="AE213" i="1" s="1"/>
  <c r="AD209" i="1"/>
  <c r="AE209" i="1" s="1"/>
  <c r="AJ208" i="1"/>
  <c r="AD199" i="1"/>
  <c r="AE199" i="1" s="1"/>
  <c r="AD192" i="1"/>
  <c r="AE192" i="1" s="1"/>
  <c r="W189" i="1"/>
  <c r="AK189" i="1" s="1"/>
  <c r="AD182" i="1"/>
  <c r="AE182" i="1" s="1"/>
  <c r="AJ180" i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W157" i="1"/>
  <c r="AK157" i="1" s="1"/>
  <c r="W146" i="1"/>
  <c r="AK146" i="1" s="1"/>
  <c r="AJ145" i="1"/>
  <c r="AK143" i="1"/>
  <c r="W142" i="1"/>
  <c r="W141" i="1"/>
  <c r="AK141" i="1" s="1"/>
  <c r="W132" i="1"/>
  <c r="AK132" i="1" s="1"/>
  <c r="W119" i="1"/>
  <c r="AK119" i="1" s="1"/>
  <c r="AD120" i="1"/>
  <c r="AE120" i="1" s="1"/>
  <c r="AD114" i="1"/>
  <c r="AE114" i="1" s="1"/>
  <c r="AK104" i="1"/>
  <c r="AD93" i="1"/>
  <c r="AE93" i="1" s="1"/>
  <c r="W91" i="1"/>
  <c r="W89" i="1"/>
  <c r="AD101" i="1"/>
  <c r="AE101" i="1" s="1"/>
  <c r="AD98" i="1"/>
  <c r="AE98" i="1" s="1"/>
  <c r="W101" i="1"/>
  <c r="W99" i="1"/>
  <c r="W97" i="1"/>
  <c r="AK102" i="1"/>
  <c r="AK107" i="1"/>
  <c r="AD104" i="1"/>
  <c r="AE104" i="1" s="1"/>
  <c r="W105" i="1"/>
  <c r="AK105" i="1" s="1"/>
  <c r="AJ106" i="1"/>
  <c r="AD105" i="1"/>
  <c r="AE105" i="1" s="1"/>
  <c r="W106" i="1"/>
  <c r="AK106" i="1" s="1"/>
  <c r="AJ107" i="1"/>
  <c r="AJ102" i="1"/>
  <c r="AJ108" i="1"/>
  <c r="W108" i="1"/>
  <c r="AK108" i="1" s="1"/>
  <c r="AD109" i="1"/>
  <c r="AE109" i="1" s="1"/>
  <c r="AD110" i="1"/>
  <c r="AE110" i="1" s="1"/>
  <c r="AJ112" i="1"/>
  <c r="W112" i="1"/>
  <c r="AK112" i="1" s="1"/>
  <c r="AJ109" i="1"/>
  <c r="AJ113" i="1"/>
  <c r="AJ114" i="1"/>
  <c r="W114" i="1"/>
  <c r="AK114" i="1" s="1"/>
  <c r="AJ115" i="1"/>
  <c r="W115" i="1"/>
  <c r="AK115" i="1" s="1"/>
  <c r="AJ116" i="1"/>
  <c r="AD117" i="1"/>
  <c r="AE117" i="1" s="1"/>
  <c r="W118" i="1"/>
  <c r="AK118" i="1" s="1"/>
  <c r="AJ119" i="1"/>
  <c r="AD118" i="1"/>
  <c r="AE118" i="1" s="1"/>
  <c r="AD121" i="1"/>
  <c r="AE121" i="1" s="1"/>
  <c r="AJ121" i="1"/>
  <c r="W121" i="1"/>
  <c r="AK121" i="1" s="1"/>
  <c r="AJ122" i="1"/>
  <c r="W122" i="1"/>
  <c r="AK122" i="1" s="1"/>
  <c r="AK123" i="1"/>
  <c r="AD123" i="1"/>
  <c r="AE123" i="1" s="1"/>
  <c r="AJ123" i="1"/>
  <c r="AD124" i="1"/>
  <c r="AE124" i="1" s="1"/>
  <c r="AJ124" i="1"/>
  <c r="W124" i="1"/>
  <c r="AK124" i="1" s="1"/>
  <c r="AJ125" i="1"/>
  <c r="W125" i="1"/>
  <c r="AK125" i="1" s="1"/>
  <c r="AD126" i="1"/>
  <c r="AE126" i="1" s="1"/>
  <c r="AJ126" i="1"/>
  <c r="AJ127" i="1"/>
  <c r="W127" i="1"/>
  <c r="AK127" i="1" s="1"/>
  <c r="AK129" i="1"/>
  <c r="AJ129" i="1"/>
  <c r="AJ130" i="1"/>
  <c r="W130" i="1"/>
  <c r="AK130" i="1" s="1"/>
  <c r="AK131" i="1"/>
  <c r="AD132" i="1"/>
  <c r="AE132" i="1" s="1"/>
  <c r="AJ131" i="1"/>
  <c r="AJ133" i="1"/>
  <c r="AJ134" i="1"/>
  <c r="W134" i="1"/>
  <c r="AK134" i="1" s="1"/>
  <c r="AJ135" i="1"/>
  <c r="W135" i="1"/>
  <c r="AK135" i="1" s="1"/>
  <c r="AD136" i="1"/>
  <c r="AE136" i="1" s="1"/>
  <c r="AJ136" i="1"/>
  <c r="W136" i="1"/>
  <c r="AK136" i="1" s="1"/>
  <c r="W137" i="1"/>
  <c r="AK137" i="1" s="1"/>
  <c r="AJ138" i="1"/>
  <c r="AJ139" i="1"/>
  <c r="W139" i="1"/>
  <c r="AK139" i="1" s="1"/>
  <c r="AK142" i="1"/>
  <c r="AJ142" i="1"/>
  <c r="W145" i="1"/>
  <c r="AK145" i="1" s="1"/>
  <c r="AJ146" i="1"/>
  <c r="AD147" i="1"/>
  <c r="AE147" i="1" s="1"/>
  <c r="W147" i="1"/>
  <c r="AK147" i="1" s="1"/>
  <c r="AJ148" i="1"/>
  <c r="W148" i="1"/>
  <c r="AK148" i="1" s="1"/>
  <c r="AJ149" i="1"/>
  <c r="AJ150" i="1"/>
  <c r="W150" i="1"/>
  <c r="AK150" i="1" s="1"/>
  <c r="AJ151" i="1"/>
  <c r="W151" i="1"/>
  <c r="AK151" i="1" s="1"/>
  <c r="AJ152" i="1"/>
  <c r="AK153" i="1"/>
  <c r="AJ153" i="1"/>
  <c r="AJ154" i="1"/>
  <c r="W154" i="1"/>
  <c r="AK154" i="1" s="1"/>
  <c r="AJ156" i="1"/>
  <c r="AJ157" i="1"/>
  <c r="AJ158" i="1"/>
  <c r="W158" i="1"/>
  <c r="AK158" i="1" s="1"/>
  <c r="AJ159" i="1"/>
  <c r="W159" i="1"/>
  <c r="AK159" i="1" s="1"/>
  <c r="AJ160" i="1"/>
  <c r="W160" i="1"/>
  <c r="AK160" i="1" s="1"/>
  <c r="AJ161" i="1"/>
  <c r="W161" i="1"/>
  <c r="AK161" i="1" s="1"/>
  <c r="AJ162" i="1"/>
  <c r="W162" i="1"/>
  <c r="AK162" i="1" s="1"/>
  <c r="AJ163" i="1"/>
  <c r="W163" i="1"/>
  <c r="AK163" i="1" s="1"/>
  <c r="AJ164" i="1"/>
  <c r="W164" i="1"/>
  <c r="AK164" i="1" s="1"/>
  <c r="AJ165" i="1"/>
  <c r="W165" i="1"/>
  <c r="AK165" i="1" s="1"/>
  <c r="AJ166" i="1"/>
  <c r="W166" i="1"/>
  <c r="AK166" i="1" s="1"/>
  <c r="AJ167" i="1"/>
  <c r="W167" i="1"/>
  <c r="AK167" i="1" s="1"/>
  <c r="AJ168" i="1"/>
  <c r="W168" i="1"/>
  <c r="AK168" i="1" s="1"/>
  <c r="AJ169" i="1"/>
  <c r="W169" i="1"/>
  <c r="AK169" i="1" s="1"/>
  <c r="AJ170" i="1"/>
  <c r="W170" i="1"/>
  <c r="AK170" i="1" s="1"/>
  <c r="AJ171" i="1"/>
  <c r="W171" i="1"/>
  <c r="AK171" i="1" s="1"/>
  <c r="AJ173" i="1"/>
  <c r="W173" i="1"/>
  <c r="AK173" i="1" s="1"/>
  <c r="AD174" i="1"/>
  <c r="AE174" i="1" s="1"/>
  <c r="W175" i="1"/>
  <c r="AK175" i="1" s="1"/>
  <c r="AJ176" i="1"/>
  <c r="AD177" i="1"/>
  <c r="AE177" i="1" s="1"/>
  <c r="AJ177" i="1"/>
  <c r="W177" i="1"/>
  <c r="AK177" i="1" s="1"/>
  <c r="AJ178" i="1"/>
  <c r="W178" i="1"/>
  <c r="AK178" i="1" s="1"/>
  <c r="AK180" i="1"/>
  <c r="AJ181" i="1"/>
  <c r="W181" i="1"/>
  <c r="AK181" i="1" s="1"/>
  <c r="AJ184" i="1"/>
  <c r="W184" i="1"/>
  <c r="AK184" i="1" s="1"/>
  <c r="AJ185" i="1"/>
  <c r="W185" i="1"/>
  <c r="AK185" i="1" s="1"/>
  <c r="AK186" i="1"/>
  <c r="AJ187" i="1"/>
  <c r="W187" i="1"/>
  <c r="AK187" i="1" s="1"/>
  <c r="AD190" i="1"/>
  <c r="AE190" i="1" s="1"/>
  <c r="W190" i="1"/>
  <c r="AK190" i="1" s="1"/>
  <c r="AJ190" i="1"/>
  <c r="AJ193" i="1"/>
  <c r="W193" i="1"/>
  <c r="AK193" i="1" s="1"/>
  <c r="AJ194" i="1"/>
  <c r="W199" i="1"/>
  <c r="AK199" i="1" s="1"/>
  <c r="AK200" i="1"/>
  <c r="AJ200" i="1"/>
  <c r="Y202" i="1"/>
  <c r="AJ206" i="1"/>
  <c r="W206" i="1"/>
  <c r="AK206" i="1" s="1"/>
  <c r="AJ209" i="1"/>
  <c r="W209" i="1"/>
  <c r="AK209" i="1" s="1"/>
  <c r="AJ210" i="1"/>
  <c r="W210" i="1"/>
  <c r="AK210" i="1" s="1"/>
  <c r="AK212" i="1"/>
  <c r="AJ212" i="1"/>
  <c r="W216" i="1"/>
  <c r="AK216" i="1" s="1"/>
  <c r="AD217" i="1"/>
  <c r="AE217" i="1" s="1"/>
  <c r="AJ217" i="1"/>
  <c r="AD224" i="1"/>
  <c r="AE224" i="1" s="1"/>
  <c r="AD220" i="1"/>
  <c r="AE220" i="1" s="1"/>
  <c r="AD228" i="1"/>
  <c r="AE228" i="1" s="1"/>
  <c r="W221" i="1"/>
  <c r="AK221" i="1" s="1"/>
  <c r="W227" i="1"/>
  <c r="AK227" i="1" s="1"/>
  <c r="AD219" i="1"/>
  <c r="AE219" i="1" s="1"/>
  <c r="W222" i="1"/>
  <c r="AK222" i="1" s="1"/>
  <c r="AD223" i="1"/>
  <c r="AE223" i="1" s="1"/>
  <c r="AD225" i="1"/>
  <c r="AE225" i="1" s="1"/>
  <c r="W225" i="1"/>
  <c r="AK225" i="1" s="1"/>
  <c r="AD226" i="1"/>
  <c r="AE226" i="1" s="1"/>
  <c r="AB231" i="1"/>
  <c r="AC231" i="1" s="1"/>
  <c r="Z231" i="1"/>
  <c r="AA231" i="1" s="1"/>
  <c r="X231" i="1"/>
  <c r="Y231" i="1" s="1"/>
  <c r="V231" i="1"/>
  <c r="U231" i="1"/>
  <c r="T231" i="1"/>
  <c r="S231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AB232" i="1"/>
  <c r="AC232" i="1" s="1"/>
  <c r="Z232" i="1"/>
  <c r="AA232" i="1" s="1"/>
  <c r="X232" i="1"/>
  <c r="Y232" i="1" s="1"/>
  <c r="V232" i="1"/>
  <c r="U232" i="1"/>
  <c r="T232" i="1"/>
  <c r="AB234" i="1"/>
  <c r="AC234" i="1" s="1"/>
  <c r="Z234" i="1"/>
  <c r="AA234" i="1" s="1"/>
  <c r="X234" i="1"/>
  <c r="Y234" i="1" s="1"/>
  <c r="W234" i="1"/>
  <c r="V234" i="1"/>
  <c r="U234" i="1"/>
  <c r="T234" i="1"/>
  <c r="AB233" i="1"/>
  <c r="AC233" i="1" s="1"/>
  <c r="AA233" i="1"/>
  <c r="Z233" i="1"/>
  <c r="X233" i="1"/>
  <c r="Y233" i="1" s="1"/>
  <c r="W233" i="1"/>
  <c r="V233" i="1"/>
  <c r="U233" i="1"/>
  <c r="T233" i="1"/>
  <c r="AB235" i="1"/>
  <c r="AC235" i="1" s="1"/>
  <c r="Z235" i="1"/>
  <c r="AA235" i="1" s="1"/>
  <c r="X235" i="1"/>
  <c r="Y235" i="1" s="1"/>
  <c r="V235" i="1"/>
  <c r="AJ235" i="1" s="1"/>
  <c r="U235" i="1"/>
  <c r="T235" i="1"/>
  <c r="AB238" i="1"/>
  <c r="AC238" i="1" s="1"/>
  <c r="Z238" i="1"/>
  <c r="AA238" i="1" s="1"/>
  <c r="X238" i="1"/>
  <c r="Y238" i="1" s="1"/>
  <c r="V238" i="1"/>
  <c r="AJ238" i="1" s="1"/>
  <c r="U238" i="1"/>
  <c r="T238" i="1"/>
  <c r="AB237" i="1"/>
  <c r="AC237" i="1" s="1"/>
  <c r="Z237" i="1"/>
  <c r="AA237" i="1" s="1"/>
  <c r="X237" i="1"/>
  <c r="Y237" i="1" s="1"/>
  <c r="V237" i="1"/>
  <c r="U237" i="1"/>
  <c r="T237" i="1"/>
  <c r="AB236" i="1"/>
  <c r="AC236" i="1" s="1"/>
  <c r="Z236" i="1"/>
  <c r="AA236" i="1" s="1"/>
  <c r="X236" i="1"/>
  <c r="Y236" i="1" s="1"/>
  <c r="V236" i="1"/>
  <c r="U236" i="1"/>
  <c r="T236" i="1"/>
  <c r="AB239" i="1"/>
  <c r="AC239" i="1" s="1"/>
  <c r="Z239" i="1"/>
  <c r="AA239" i="1" s="1"/>
  <c r="X239" i="1"/>
  <c r="Y239" i="1" s="1"/>
  <c r="W239" i="1"/>
  <c r="V239" i="1"/>
  <c r="U239" i="1"/>
  <c r="T239" i="1"/>
  <c r="AB240" i="1"/>
  <c r="AC240" i="1" s="1"/>
  <c r="Z240" i="1"/>
  <c r="AA240" i="1" s="1"/>
  <c r="X240" i="1"/>
  <c r="Y240" i="1" s="1"/>
  <c r="V240" i="1"/>
  <c r="U240" i="1"/>
  <c r="T240" i="1"/>
  <c r="AB241" i="1"/>
  <c r="AC241" i="1" s="1"/>
  <c r="Z241" i="1"/>
  <c r="AA241" i="1" s="1"/>
  <c r="X241" i="1"/>
  <c r="Y241" i="1" s="1"/>
  <c r="V241" i="1"/>
  <c r="U241" i="1"/>
  <c r="T241" i="1"/>
  <c r="AB242" i="1"/>
  <c r="AC242" i="1" s="1"/>
  <c r="AA242" i="1"/>
  <c r="Z242" i="1"/>
  <c r="X242" i="1"/>
  <c r="Y242" i="1" s="1"/>
  <c r="V242" i="1"/>
  <c r="U242" i="1"/>
  <c r="T242" i="1"/>
  <c r="AB243" i="1"/>
  <c r="AC243" i="1" s="1"/>
  <c r="Z243" i="1"/>
  <c r="AA243" i="1" s="1"/>
  <c r="X243" i="1"/>
  <c r="Y243" i="1" s="1"/>
  <c r="V243" i="1"/>
  <c r="U243" i="1"/>
  <c r="T243" i="1"/>
  <c r="AB244" i="1"/>
  <c r="AC244" i="1" s="1"/>
  <c r="AA244" i="1"/>
  <c r="Z244" i="1"/>
  <c r="X244" i="1"/>
  <c r="Y244" i="1" s="1"/>
  <c r="V244" i="1"/>
  <c r="U244" i="1"/>
  <c r="T244" i="1"/>
  <c r="AB245" i="1"/>
  <c r="AC245" i="1" s="1"/>
  <c r="Z245" i="1"/>
  <c r="AA245" i="1" s="1"/>
  <c r="X245" i="1"/>
  <c r="Y245" i="1" s="1"/>
  <c r="V245" i="1"/>
  <c r="AJ245" i="1" s="1"/>
  <c r="U245" i="1"/>
  <c r="T245" i="1"/>
  <c r="AB248" i="1"/>
  <c r="AC248" i="1" s="1"/>
  <c r="Z248" i="1"/>
  <c r="AA248" i="1" s="1"/>
  <c r="X248" i="1"/>
  <c r="Y248" i="1" s="1"/>
  <c r="V248" i="1"/>
  <c r="U248" i="1"/>
  <c r="T248" i="1"/>
  <c r="AB247" i="1"/>
  <c r="AC247" i="1" s="1"/>
  <c r="AA247" i="1"/>
  <c r="Z247" i="1"/>
  <c r="X247" i="1"/>
  <c r="Y247" i="1" s="1"/>
  <c r="V247" i="1"/>
  <c r="U247" i="1"/>
  <c r="T247" i="1"/>
  <c r="AB246" i="1"/>
  <c r="AC246" i="1" s="1"/>
  <c r="Z246" i="1"/>
  <c r="AA246" i="1" s="1"/>
  <c r="X246" i="1"/>
  <c r="Y246" i="1" s="1"/>
  <c r="V246" i="1"/>
  <c r="U246" i="1"/>
  <c r="T246" i="1"/>
  <c r="AB250" i="1"/>
  <c r="AC250" i="1" s="1"/>
  <c r="Z250" i="1"/>
  <c r="AA250" i="1" s="1"/>
  <c r="X250" i="1"/>
  <c r="Y250" i="1" s="1"/>
  <c r="V250" i="1"/>
  <c r="U250" i="1"/>
  <c r="T250" i="1"/>
  <c r="AB249" i="1"/>
  <c r="AC249" i="1" s="1"/>
  <c r="Z249" i="1"/>
  <c r="AA249" i="1" s="1"/>
  <c r="X249" i="1"/>
  <c r="Y249" i="1" s="1"/>
  <c r="V249" i="1"/>
  <c r="AJ249" i="1" s="1"/>
  <c r="U249" i="1"/>
  <c r="T249" i="1"/>
  <c r="AB251" i="1"/>
  <c r="AC251" i="1" s="1"/>
  <c r="Z251" i="1"/>
  <c r="AA251" i="1" s="1"/>
  <c r="X251" i="1"/>
  <c r="Y251" i="1" s="1"/>
  <c r="V251" i="1"/>
  <c r="AJ251" i="1" s="1"/>
  <c r="U251" i="1"/>
  <c r="T251" i="1"/>
  <c r="AB252" i="1"/>
  <c r="AC252" i="1" s="1"/>
  <c r="Z252" i="1"/>
  <c r="AA252" i="1" s="1"/>
  <c r="X252" i="1"/>
  <c r="Y252" i="1" s="1"/>
  <c r="V252" i="1"/>
  <c r="U252" i="1"/>
  <c r="T252" i="1"/>
  <c r="AB253" i="1"/>
  <c r="AC253" i="1" s="1"/>
  <c r="Z253" i="1"/>
  <c r="AA253" i="1" s="1"/>
  <c r="X253" i="1"/>
  <c r="Y253" i="1" s="1"/>
  <c r="V253" i="1"/>
  <c r="U253" i="1"/>
  <c r="T253" i="1"/>
  <c r="AB254" i="1"/>
  <c r="AC254" i="1" s="1"/>
  <c r="Z254" i="1"/>
  <c r="AA254" i="1" s="1"/>
  <c r="X254" i="1"/>
  <c r="Y254" i="1" s="1"/>
  <c r="V254" i="1"/>
  <c r="U254" i="1"/>
  <c r="T254" i="1"/>
  <c r="AB255" i="1"/>
  <c r="AC255" i="1" s="1"/>
  <c r="Z255" i="1"/>
  <c r="AA255" i="1" s="1"/>
  <c r="X255" i="1"/>
  <c r="Y255" i="1" s="1"/>
  <c r="V255" i="1"/>
  <c r="U255" i="1"/>
  <c r="T255" i="1"/>
  <c r="AB258" i="1"/>
  <c r="AC258" i="1" s="1"/>
  <c r="Z258" i="1"/>
  <c r="AA258" i="1" s="1"/>
  <c r="X258" i="1"/>
  <c r="Y258" i="1" s="1"/>
  <c r="V258" i="1"/>
  <c r="U258" i="1"/>
  <c r="T258" i="1"/>
  <c r="AB257" i="1"/>
  <c r="AC257" i="1" s="1"/>
  <c r="Z257" i="1"/>
  <c r="AA257" i="1" s="1"/>
  <c r="X257" i="1"/>
  <c r="Y257" i="1" s="1"/>
  <c r="V257" i="1"/>
  <c r="U257" i="1"/>
  <c r="T257" i="1"/>
  <c r="AB256" i="1"/>
  <c r="AC256" i="1" s="1"/>
  <c r="Z256" i="1"/>
  <c r="AA256" i="1" s="1"/>
  <c r="X256" i="1"/>
  <c r="Y256" i="1" s="1"/>
  <c r="V256" i="1"/>
  <c r="U256" i="1"/>
  <c r="T256" i="1"/>
  <c r="AB264" i="1"/>
  <c r="AC264" i="1" s="1"/>
  <c r="Z264" i="1"/>
  <c r="AA264" i="1" s="1"/>
  <c r="X264" i="1"/>
  <c r="Y264" i="1" s="1"/>
  <c r="V264" i="1"/>
  <c r="AJ264" i="1" s="1"/>
  <c r="U264" i="1"/>
  <c r="T264" i="1"/>
  <c r="AB263" i="1"/>
  <c r="AC263" i="1" s="1"/>
  <c r="Z263" i="1"/>
  <c r="AA263" i="1" s="1"/>
  <c r="X263" i="1"/>
  <c r="Y263" i="1" s="1"/>
  <c r="V263" i="1"/>
  <c r="U263" i="1"/>
  <c r="T263" i="1"/>
  <c r="AB262" i="1"/>
  <c r="AC262" i="1" s="1"/>
  <c r="Z262" i="1"/>
  <c r="AA262" i="1" s="1"/>
  <c r="X262" i="1"/>
  <c r="Y262" i="1" s="1"/>
  <c r="V262" i="1"/>
  <c r="U262" i="1"/>
  <c r="T262" i="1"/>
  <c r="AB261" i="1"/>
  <c r="AC261" i="1" s="1"/>
  <c r="Z261" i="1"/>
  <c r="AA261" i="1" s="1"/>
  <c r="X261" i="1"/>
  <c r="Y261" i="1" s="1"/>
  <c r="V261" i="1"/>
  <c r="U261" i="1"/>
  <c r="T261" i="1"/>
  <c r="AB260" i="1"/>
  <c r="AC260" i="1" s="1"/>
  <c r="Z260" i="1"/>
  <c r="AA260" i="1" s="1"/>
  <c r="X260" i="1"/>
  <c r="Y260" i="1" s="1"/>
  <c r="V260" i="1"/>
  <c r="AJ260" i="1" s="1"/>
  <c r="U260" i="1"/>
  <c r="T260" i="1"/>
  <c r="AB259" i="1"/>
  <c r="AC259" i="1" s="1"/>
  <c r="Z259" i="1"/>
  <c r="AA259" i="1" s="1"/>
  <c r="X259" i="1"/>
  <c r="Y259" i="1" s="1"/>
  <c r="V259" i="1"/>
  <c r="U259" i="1"/>
  <c r="T259" i="1"/>
  <c r="AB266" i="1"/>
  <c r="AC266" i="1" s="1"/>
  <c r="Z266" i="1"/>
  <c r="AA266" i="1" s="1"/>
  <c r="X266" i="1"/>
  <c r="Y266" i="1" s="1"/>
  <c r="V266" i="1"/>
  <c r="U266" i="1"/>
  <c r="T266" i="1"/>
  <c r="AB265" i="1"/>
  <c r="AC265" i="1" s="1"/>
  <c r="Z265" i="1"/>
  <c r="AA265" i="1" s="1"/>
  <c r="X265" i="1"/>
  <c r="Y265" i="1" s="1"/>
  <c r="V265" i="1"/>
  <c r="U265" i="1"/>
  <c r="T265" i="1"/>
  <c r="AB268" i="1"/>
  <c r="AC268" i="1" s="1"/>
  <c r="Z268" i="1"/>
  <c r="AA268" i="1" s="1"/>
  <c r="X268" i="1"/>
  <c r="Y268" i="1" s="1"/>
  <c r="V268" i="1"/>
  <c r="AJ268" i="1" s="1"/>
  <c r="U268" i="1"/>
  <c r="T268" i="1"/>
  <c r="AB267" i="1"/>
  <c r="AC267" i="1" s="1"/>
  <c r="Z267" i="1"/>
  <c r="AA267" i="1" s="1"/>
  <c r="X267" i="1"/>
  <c r="Y267" i="1" s="1"/>
  <c r="V267" i="1"/>
  <c r="U267" i="1"/>
  <c r="T267" i="1"/>
  <c r="AB269" i="1"/>
  <c r="AC269" i="1" s="1"/>
  <c r="Z269" i="1"/>
  <c r="AA269" i="1" s="1"/>
  <c r="X269" i="1"/>
  <c r="Y269" i="1" s="1"/>
  <c r="V269" i="1"/>
  <c r="U269" i="1"/>
  <c r="T269" i="1"/>
  <c r="AB270" i="1"/>
  <c r="AC270" i="1" s="1"/>
  <c r="Z270" i="1"/>
  <c r="AA270" i="1" s="1"/>
  <c r="X270" i="1"/>
  <c r="Y270" i="1" s="1"/>
  <c r="V270" i="1"/>
  <c r="U270" i="1"/>
  <c r="T270" i="1"/>
  <c r="AB272" i="1"/>
  <c r="AC272" i="1" s="1"/>
  <c r="Z272" i="1"/>
  <c r="AA272" i="1" s="1"/>
  <c r="X272" i="1"/>
  <c r="Y272" i="1" s="1"/>
  <c r="V272" i="1"/>
  <c r="U272" i="1"/>
  <c r="T272" i="1"/>
  <c r="AB271" i="1"/>
  <c r="AC271" i="1" s="1"/>
  <c r="Z271" i="1"/>
  <c r="AA271" i="1" s="1"/>
  <c r="X271" i="1"/>
  <c r="Y271" i="1" s="1"/>
  <c r="V271" i="1"/>
  <c r="U271" i="1"/>
  <c r="T271" i="1"/>
  <c r="AB273" i="1"/>
  <c r="AC273" i="1" s="1"/>
  <c r="Z273" i="1"/>
  <c r="AA273" i="1" s="1"/>
  <c r="X273" i="1"/>
  <c r="Y273" i="1" s="1"/>
  <c r="V273" i="1"/>
  <c r="U273" i="1"/>
  <c r="T273" i="1"/>
  <c r="AB276" i="1"/>
  <c r="AC276" i="1" s="1"/>
  <c r="Z276" i="1"/>
  <c r="AA276" i="1" s="1"/>
  <c r="X276" i="1"/>
  <c r="Y276" i="1" s="1"/>
  <c r="V276" i="1"/>
  <c r="AJ276" i="1" s="1"/>
  <c r="U276" i="1"/>
  <c r="T276" i="1"/>
  <c r="AB275" i="1"/>
  <c r="AC275" i="1" s="1"/>
  <c r="Z275" i="1"/>
  <c r="AA275" i="1" s="1"/>
  <c r="X275" i="1"/>
  <c r="Y275" i="1" s="1"/>
  <c r="V275" i="1"/>
  <c r="U275" i="1"/>
  <c r="T275" i="1"/>
  <c r="AB274" i="1"/>
  <c r="AC274" i="1" s="1"/>
  <c r="Z274" i="1"/>
  <c r="AA274" i="1" s="1"/>
  <c r="X274" i="1"/>
  <c r="Y274" i="1" s="1"/>
  <c r="V274" i="1"/>
  <c r="U274" i="1"/>
  <c r="T274" i="1"/>
  <c r="AB278" i="1"/>
  <c r="AC278" i="1" s="1"/>
  <c r="Z278" i="1"/>
  <c r="AA278" i="1" s="1"/>
  <c r="X278" i="1"/>
  <c r="Y278" i="1" s="1"/>
  <c r="V278" i="1"/>
  <c r="U278" i="1"/>
  <c r="T278" i="1"/>
  <c r="AB277" i="1"/>
  <c r="AC277" i="1" s="1"/>
  <c r="Z277" i="1"/>
  <c r="AA277" i="1" s="1"/>
  <c r="X277" i="1"/>
  <c r="Y277" i="1" s="1"/>
  <c r="V277" i="1"/>
  <c r="U277" i="1"/>
  <c r="T277" i="1"/>
  <c r="AB280" i="1"/>
  <c r="AC280" i="1" s="1"/>
  <c r="Z280" i="1"/>
  <c r="AA280" i="1" s="1"/>
  <c r="X280" i="1"/>
  <c r="Y280" i="1" s="1"/>
  <c r="V280" i="1"/>
  <c r="U280" i="1"/>
  <c r="T280" i="1"/>
  <c r="AB279" i="1"/>
  <c r="AC279" i="1" s="1"/>
  <c r="Z279" i="1"/>
  <c r="AA279" i="1" s="1"/>
  <c r="Y279" i="1"/>
  <c r="X279" i="1"/>
  <c r="V279" i="1"/>
  <c r="U279" i="1"/>
  <c r="T279" i="1"/>
  <c r="AB283" i="1"/>
  <c r="AC283" i="1" s="1"/>
  <c r="Z283" i="1"/>
  <c r="AA283" i="1" s="1"/>
  <c r="X283" i="1"/>
  <c r="Y283" i="1" s="1"/>
  <c r="V283" i="1"/>
  <c r="U283" i="1"/>
  <c r="T283" i="1"/>
  <c r="AB282" i="1"/>
  <c r="AC282" i="1" s="1"/>
  <c r="Z282" i="1"/>
  <c r="AA282" i="1" s="1"/>
  <c r="X282" i="1"/>
  <c r="Y282" i="1" s="1"/>
  <c r="V282" i="1"/>
  <c r="U282" i="1"/>
  <c r="T282" i="1"/>
  <c r="AB281" i="1"/>
  <c r="AC281" i="1" s="1"/>
  <c r="Z281" i="1"/>
  <c r="AA281" i="1" s="1"/>
  <c r="X281" i="1"/>
  <c r="Y281" i="1" s="1"/>
  <c r="V281" i="1"/>
  <c r="AJ281" i="1" s="1"/>
  <c r="U281" i="1"/>
  <c r="T281" i="1"/>
  <c r="AB285" i="1"/>
  <c r="AC285" i="1" s="1"/>
  <c r="Z285" i="1"/>
  <c r="AA285" i="1" s="1"/>
  <c r="X285" i="1"/>
  <c r="Y285" i="1" s="1"/>
  <c r="V285" i="1"/>
  <c r="AJ285" i="1" s="1"/>
  <c r="U285" i="1"/>
  <c r="T285" i="1"/>
  <c r="AB284" i="1"/>
  <c r="AC284" i="1" s="1"/>
  <c r="Z284" i="1"/>
  <c r="AA284" i="1" s="1"/>
  <c r="X284" i="1"/>
  <c r="Y284" i="1" s="1"/>
  <c r="V284" i="1"/>
  <c r="U284" i="1"/>
  <c r="T284" i="1"/>
  <c r="AB286" i="1"/>
  <c r="AC286" i="1" s="1"/>
  <c r="Z286" i="1"/>
  <c r="AA286" i="1" s="1"/>
  <c r="X286" i="1"/>
  <c r="Y286" i="1" s="1"/>
  <c r="V286" i="1"/>
  <c r="U286" i="1"/>
  <c r="T286" i="1"/>
  <c r="AB287" i="1"/>
  <c r="AC287" i="1" s="1"/>
  <c r="Z287" i="1"/>
  <c r="AA287" i="1" s="1"/>
  <c r="X287" i="1"/>
  <c r="Y287" i="1" s="1"/>
  <c r="V287" i="1"/>
  <c r="AJ287" i="1" s="1"/>
  <c r="U287" i="1"/>
  <c r="T287" i="1"/>
  <c r="U296" i="1"/>
  <c r="U295" i="1"/>
  <c r="U294" i="1"/>
  <c r="U293" i="1"/>
  <c r="U292" i="1"/>
  <c r="U291" i="1"/>
  <c r="U290" i="1"/>
  <c r="U289" i="1"/>
  <c r="U288" i="1"/>
  <c r="AB296" i="1"/>
  <c r="AC296" i="1" s="1"/>
  <c r="Z296" i="1"/>
  <c r="AA296" i="1" s="1"/>
  <c r="X296" i="1"/>
  <c r="Y296" i="1" s="1"/>
  <c r="V296" i="1"/>
  <c r="T296" i="1"/>
  <c r="AB295" i="1"/>
  <c r="AC295" i="1" s="1"/>
  <c r="Z295" i="1"/>
  <c r="AA295" i="1" s="1"/>
  <c r="X295" i="1"/>
  <c r="Y295" i="1" s="1"/>
  <c r="V295" i="1"/>
  <c r="T295" i="1"/>
  <c r="AB294" i="1"/>
  <c r="AC294" i="1" s="1"/>
  <c r="Z294" i="1"/>
  <c r="AA294" i="1" s="1"/>
  <c r="X294" i="1"/>
  <c r="Y294" i="1" s="1"/>
  <c r="V294" i="1"/>
  <c r="T294" i="1"/>
  <c r="AB293" i="1"/>
  <c r="AC293" i="1" s="1"/>
  <c r="Z293" i="1"/>
  <c r="AA293" i="1" s="1"/>
  <c r="X293" i="1"/>
  <c r="Y293" i="1" s="1"/>
  <c r="V293" i="1"/>
  <c r="T293" i="1"/>
  <c r="AB292" i="1"/>
  <c r="AC292" i="1" s="1"/>
  <c r="Z292" i="1"/>
  <c r="AA292" i="1" s="1"/>
  <c r="X292" i="1"/>
  <c r="Y292" i="1" s="1"/>
  <c r="V292" i="1"/>
  <c r="T292" i="1"/>
  <c r="AB291" i="1"/>
  <c r="AC291" i="1" s="1"/>
  <c r="Z291" i="1"/>
  <c r="AA291" i="1" s="1"/>
  <c r="X291" i="1"/>
  <c r="Y291" i="1" s="1"/>
  <c r="V291" i="1"/>
  <c r="T291" i="1"/>
  <c r="AB290" i="1"/>
  <c r="AC290" i="1" s="1"/>
  <c r="Z290" i="1"/>
  <c r="AA290" i="1" s="1"/>
  <c r="X290" i="1"/>
  <c r="Y290" i="1" s="1"/>
  <c r="V290" i="1"/>
  <c r="T290" i="1"/>
  <c r="AB289" i="1"/>
  <c r="AC289" i="1" s="1"/>
  <c r="Z289" i="1"/>
  <c r="AA289" i="1" s="1"/>
  <c r="X289" i="1"/>
  <c r="Y289" i="1" s="1"/>
  <c r="V289" i="1"/>
  <c r="T289" i="1"/>
  <c r="T288" i="1"/>
  <c r="AB288" i="1"/>
  <c r="AC288" i="1" s="1"/>
  <c r="Z288" i="1"/>
  <c r="AA288" i="1" s="1"/>
  <c r="X288" i="1"/>
  <c r="Y288" i="1" s="1"/>
  <c r="V288" i="1"/>
  <c r="G385" i="1"/>
  <c r="G384" i="1" s="1"/>
  <c r="G383" i="1" s="1"/>
  <c r="G382" i="1" s="1"/>
  <c r="G381" i="1" s="1"/>
  <c r="G380" i="1" s="1"/>
  <c r="G379" i="1" s="1"/>
  <c r="G378" i="1" s="1"/>
  <c r="G377" i="1" s="1"/>
  <c r="G376" i="1" s="1"/>
  <c r="G375" i="1" s="1"/>
  <c r="G374" i="1" s="1"/>
  <c r="G373" i="1" s="1"/>
  <c r="G372" i="1" s="1"/>
  <c r="G371" i="1" s="1"/>
  <c r="G370" i="1" s="1"/>
  <c r="G369" i="1" s="1"/>
  <c r="G368" i="1" s="1"/>
  <c r="G367" i="1" s="1"/>
  <c r="G366" i="1" s="1"/>
  <c r="G365" i="1" s="1"/>
  <c r="G364" i="1" s="1"/>
  <c r="G363" i="1" s="1"/>
  <c r="G362" i="1" s="1"/>
  <c r="G361" i="1" s="1"/>
  <c r="G360" i="1" s="1"/>
  <c r="G359" i="1" s="1"/>
  <c r="G358" i="1" s="1"/>
  <c r="G357" i="1" s="1"/>
  <c r="G356" i="1" s="1"/>
  <c r="G355" i="1" s="1"/>
  <c r="G354" i="1" s="1"/>
  <c r="G353" i="1" s="1"/>
  <c r="G352" i="1" s="1"/>
  <c r="G351" i="1" s="1"/>
  <c r="G350" i="1" s="1"/>
  <c r="G349" i="1" s="1"/>
  <c r="G348" i="1" s="1"/>
  <c r="G347" i="1" s="1"/>
  <c r="G346" i="1" s="1"/>
  <c r="G345" i="1" s="1"/>
  <c r="G344" i="1" s="1"/>
  <c r="G343" i="1" s="1"/>
  <c r="G342" i="1" s="1"/>
  <c r="G341" i="1" s="1"/>
  <c r="G340" i="1" s="1"/>
  <c r="G339" i="1" s="1"/>
  <c r="G338" i="1" s="1"/>
  <c r="G337" i="1" s="1"/>
  <c r="G336" i="1" s="1"/>
  <c r="G335" i="1" s="1"/>
  <c r="G334" i="1" s="1"/>
  <c r="G333" i="1" s="1"/>
  <c r="G332" i="1" s="1"/>
  <c r="G331" i="1" s="1"/>
  <c r="G330" i="1" s="1"/>
  <c r="G329" i="1" s="1"/>
  <c r="G328" i="1" s="1"/>
  <c r="G327" i="1" s="1"/>
  <c r="G326" i="1" s="1"/>
  <c r="G325" i="1" s="1"/>
  <c r="G324" i="1" s="1"/>
  <c r="G323" i="1" s="1"/>
  <c r="G322" i="1" s="1"/>
  <c r="G321" i="1" s="1"/>
  <c r="G320" i="1" s="1"/>
  <c r="G319" i="1" s="1"/>
  <c r="G318" i="1" s="1"/>
  <c r="G317" i="1" s="1"/>
  <c r="G316" i="1" s="1"/>
  <c r="G315" i="1" s="1"/>
  <c r="G314" i="1" s="1"/>
  <c r="G313" i="1" s="1"/>
  <c r="G312" i="1" s="1"/>
  <c r="G311" i="1" s="1"/>
  <c r="G310" i="1" s="1"/>
  <c r="G309" i="1" s="1"/>
  <c r="G308" i="1" s="1"/>
  <c r="G307" i="1" s="1"/>
  <c r="G306" i="1" s="1"/>
  <c r="G305" i="1" s="1"/>
  <c r="G304" i="1" s="1"/>
  <c r="G303" i="1" s="1"/>
  <c r="G302" i="1" s="1"/>
  <c r="G301" i="1" s="1"/>
  <c r="G300" i="1" s="1"/>
  <c r="G299" i="1" s="1"/>
  <c r="G298" i="1" s="1"/>
  <c r="G297" i="1" s="1"/>
  <c r="G296" i="1" s="1"/>
  <c r="G295" i="1" s="1"/>
  <c r="G294" i="1" s="1"/>
  <c r="G293" i="1" s="1"/>
  <c r="G292" i="1" s="1"/>
  <c r="G291" i="1" s="1"/>
  <c r="G290" i="1" s="1"/>
  <c r="G289" i="1" s="1"/>
  <c r="G288" i="1" s="1"/>
  <c r="G287" i="1" s="1"/>
  <c r="G286" i="1" s="1"/>
  <c r="G285" i="1" s="1"/>
  <c r="G284" i="1" s="1"/>
  <c r="G283" i="1" s="1"/>
  <c r="G282" i="1" s="1"/>
  <c r="G281" i="1" s="1"/>
  <c r="G280" i="1" s="1"/>
  <c r="G279" i="1" s="1"/>
  <c r="G278" i="1" s="1"/>
  <c r="G277" i="1" s="1"/>
  <c r="G276" i="1" s="1"/>
  <c r="G275" i="1" s="1"/>
  <c r="G274" i="1" s="1"/>
  <c r="G273" i="1" s="1"/>
  <c r="G272" i="1" s="1"/>
  <c r="G271" i="1" s="1"/>
  <c r="G270" i="1" s="1"/>
  <c r="G269" i="1" s="1"/>
  <c r="G268" i="1" s="1"/>
  <c r="G267" i="1" s="1"/>
  <c r="G266" i="1" s="1"/>
  <c r="G265" i="1" s="1"/>
  <c r="G264" i="1" s="1"/>
  <c r="G263" i="1" s="1"/>
  <c r="G262" i="1" s="1"/>
  <c r="G261" i="1" s="1"/>
  <c r="G260" i="1" s="1"/>
  <c r="G259" i="1" s="1"/>
  <c r="G258" i="1" s="1"/>
  <c r="G257" i="1" s="1"/>
  <c r="G256" i="1" s="1"/>
  <c r="G255" i="1" s="1"/>
  <c r="G254" i="1" s="1"/>
  <c r="G253" i="1" s="1"/>
  <c r="G252" i="1" s="1"/>
  <c r="G251" i="1" s="1"/>
  <c r="G250" i="1" s="1"/>
  <c r="G249" i="1" s="1"/>
  <c r="G248" i="1" s="1"/>
  <c r="G247" i="1" s="1"/>
  <c r="G246" i="1" s="1"/>
  <c r="G245" i="1" s="1"/>
  <c r="G244" i="1" s="1"/>
  <c r="G243" i="1" s="1"/>
  <c r="G242" i="1" s="1"/>
  <c r="G241" i="1" s="1"/>
  <c r="G240" i="1" s="1"/>
  <c r="G239" i="1" s="1"/>
  <c r="G238" i="1" s="1"/>
  <c r="G237" i="1" s="1"/>
  <c r="G236" i="1" s="1"/>
  <c r="G235" i="1" s="1"/>
  <c r="G234" i="1" s="1"/>
  <c r="G233" i="1" s="1"/>
  <c r="G232" i="1" s="1"/>
  <c r="G231" i="1" s="1"/>
  <c r="G230" i="1" s="1"/>
  <c r="G229" i="1" s="1"/>
  <c r="G228" i="1" s="1"/>
  <c r="G227" i="1" s="1"/>
  <c r="G226" i="1" s="1"/>
  <c r="G225" i="1" s="1"/>
  <c r="G224" i="1" s="1"/>
  <c r="G223" i="1" s="1"/>
  <c r="G222" i="1" s="1"/>
  <c r="G221" i="1" s="1"/>
  <c r="G220" i="1" s="1"/>
  <c r="G219" i="1" s="1"/>
  <c r="G218" i="1" s="1"/>
  <c r="G217" i="1" s="1"/>
  <c r="G216" i="1" s="1"/>
  <c r="G215" i="1" s="1"/>
  <c r="G214" i="1" s="1"/>
  <c r="G213" i="1" s="1"/>
  <c r="G212" i="1" s="1"/>
  <c r="G211" i="1" s="1"/>
  <c r="G210" i="1" s="1"/>
  <c r="G209" i="1" s="1"/>
  <c r="G208" i="1" s="1"/>
  <c r="G207" i="1" s="1"/>
  <c r="G206" i="1" s="1"/>
  <c r="G205" i="1" s="1"/>
  <c r="G204" i="1" s="1"/>
  <c r="G203" i="1" s="1"/>
  <c r="G202" i="1" s="1"/>
  <c r="G201" i="1" s="1"/>
  <c r="G200" i="1" s="1"/>
  <c r="G199" i="1" s="1"/>
  <c r="G198" i="1" s="1"/>
  <c r="G197" i="1" s="1"/>
  <c r="G196" i="1" s="1"/>
  <c r="G195" i="1" s="1"/>
  <c r="G194" i="1" s="1"/>
  <c r="G193" i="1" s="1"/>
  <c r="G192" i="1" s="1"/>
  <c r="G191" i="1" s="1"/>
  <c r="G190" i="1" s="1"/>
  <c r="G189" i="1" s="1"/>
  <c r="G188" i="1" s="1"/>
  <c r="G187" i="1" s="1"/>
  <c r="G186" i="1" s="1"/>
  <c r="G185" i="1" s="1"/>
  <c r="G184" i="1" s="1"/>
  <c r="G183" i="1" s="1"/>
  <c r="G182" i="1" s="1"/>
  <c r="G181" i="1" s="1"/>
  <c r="G180" i="1" s="1"/>
  <c r="G179" i="1" s="1"/>
  <c r="G178" i="1" s="1"/>
  <c r="G177" i="1" s="1"/>
  <c r="G176" i="1" s="1"/>
  <c r="G175" i="1" s="1"/>
  <c r="G174" i="1" s="1"/>
  <c r="G173" i="1" s="1"/>
  <c r="G172" i="1" s="1"/>
  <c r="G171" i="1" s="1"/>
  <c r="G170" i="1" s="1"/>
  <c r="G169" i="1" s="1"/>
  <c r="G168" i="1" s="1"/>
  <c r="G167" i="1" s="1"/>
  <c r="G166" i="1" s="1"/>
  <c r="G165" i="1" s="1"/>
  <c r="G164" i="1" s="1"/>
  <c r="G163" i="1" s="1"/>
  <c r="G162" i="1" s="1"/>
  <c r="G161" i="1" s="1"/>
  <c r="G160" i="1" s="1"/>
  <c r="G159" i="1" s="1"/>
  <c r="G158" i="1" s="1"/>
  <c r="G157" i="1" s="1"/>
  <c r="G156" i="1" s="1"/>
  <c r="G155" i="1" s="1"/>
  <c r="G154" i="1" s="1"/>
  <c r="G153" i="1" s="1"/>
  <c r="G152" i="1" s="1"/>
  <c r="G151" i="1" s="1"/>
  <c r="G150" i="1" s="1"/>
  <c r="G149" i="1" s="1"/>
  <c r="G148" i="1" s="1"/>
  <c r="G147" i="1" s="1"/>
  <c r="G146" i="1" s="1"/>
  <c r="G145" i="1" s="1"/>
  <c r="G144" i="1" s="1"/>
  <c r="G143" i="1" s="1"/>
  <c r="G142" i="1" s="1"/>
  <c r="G141" i="1" s="1"/>
  <c r="G140" i="1" s="1"/>
  <c r="G139" i="1" s="1"/>
  <c r="G138" i="1" s="1"/>
  <c r="G137" i="1" s="1"/>
  <c r="G136" i="1" s="1"/>
  <c r="G135" i="1" s="1"/>
  <c r="G134" i="1" s="1"/>
  <c r="G133" i="1" s="1"/>
  <c r="G132" i="1" s="1"/>
  <c r="G131" i="1" s="1"/>
  <c r="G130" i="1" s="1"/>
  <c r="G129" i="1" s="1"/>
  <c r="G128" i="1" s="1"/>
  <c r="G127" i="1" s="1"/>
  <c r="G126" i="1" s="1"/>
  <c r="G125" i="1" s="1"/>
  <c r="G124" i="1" s="1"/>
  <c r="G123" i="1" s="1"/>
  <c r="G122" i="1" s="1"/>
  <c r="G121" i="1" s="1"/>
  <c r="G120" i="1" s="1"/>
  <c r="G119" i="1" s="1"/>
  <c r="G118" i="1" s="1"/>
  <c r="G117" i="1" s="1"/>
  <c r="G116" i="1" s="1"/>
  <c r="G115" i="1" s="1"/>
  <c r="G114" i="1" s="1"/>
  <c r="G113" i="1" s="1"/>
  <c r="G112" i="1" s="1"/>
  <c r="G111" i="1" s="1"/>
  <c r="G110" i="1" s="1"/>
  <c r="G109" i="1" s="1"/>
  <c r="G108" i="1" s="1"/>
  <c r="G107" i="1" s="1"/>
  <c r="G106" i="1" s="1"/>
  <c r="G105" i="1" s="1"/>
  <c r="G104" i="1" s="1"/>
  <c r="G103" i="1" s="1"/>
  <c r="G102" i="1" s="1"/>
  <c r="G101" i="1" s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G78" i="1" s="1"/>
  <c r="G77" i="1" s="1"/>
  <c r="G76" i="1" s="1"/>
  <c r="G75" i="1" s="1"/>
  <c r="G74" i="1" s="1"/>
  <c r="G73" i="1" s="1"/>
  <c r="G72" i="1" s="1"/>
  <c r="G71" i="1" s="1"/>
  <c r="G70" i="1" s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F385" i="1"/>
  <c r="F384" i="1" s="1"/>
  <c r="F383" i="1" s="1"/>
  <c r="F382" i="1" s="1"/>
  <c r="F381" i="1" s="1"/>
  <c r="F380" i="1" s="1"/>
  <c r="F379" i="1" s="1"/>
  <c r="F378" i="1" s="1"/>
  <c r="F377" i="1" s="1"/>
  <c r="F376" i="1" s="1"/>
  <c r="F375" i="1" s="1"/>
  <c r="F374" i="1" s="1"/>
  <c r="F373" i="1" s="1"/>
  <c r="F372" i="1" s="1"/>
  <c r="F371" i="1" s="1"/>
  <c r="F370" i="1" s="1"/>
  <c r="F369" i="1" s="1"/>
  <c r="F368" i="1" s="1"/>
  <c r="F367" i="1" s="1"/>
  <c r="F366" i="1" s="1"/>
  <c r="F365" i="1" s="1"/>
  <c r="F364" i="1" s="1"/>
  <c r="F363" i="1" s="1"/>
  <c r="F362" i="1" s="1"/>
  <c r="F361" i="1" s="1"/>
  <c r="F360" i="1" s="1"/>
  <c r="F359" i="1" s="1"/>
  <c r="F358" i="1" s="1"/>
  <c r="F357" i="1" s="1"/>
  <c r="F356" i="1" s="1"/>
  <c r="F355" i="1" s="1"/>
  <c r="F354" i="1" s="1"/>
  <c r="F353" i="1" s="1"/>
  <c r="F352" i="1" s="1"/>
  <c r="F351" i="1" s="1"/>
  <c r="F350" i="1" s="1"/>
  <c r="F349" i="1" s="1"/>
  <c r="F348" i="1" s="1"/>
  <c r="F347" i="1" s="1"/>
  <c r="F346" i="1" s="1"/>
  <c r="F345" i="1" s="1"/>
  <c r="F344" i="1" s="1"/>
  <c r="F343" i="1" s="1"/>
  <c r="F342" i="1" s="1"/>
  <c r="F341" i="1" s="1"/>
  <c r="F340" i="1" s="1"/>
  <c r="F339" i="1" s="1"/>
  <c r="F338" i="1" s="1"/>
  <c r="F337" i="1" s="1"/>
  <c r="F336" i="1" s="1"/>
  <c r="F335" i="1" s="1"/>
  <c r="F334" i="1" s="1"/>
  <c r="F333" i="1" s="1"/>
  <c r="F332" i="1" s="1"/>
  <c r="F331" i="1" s="1"/>
  <c r="F330" i="1" s="1"/>
  <c r="F329" i="1" s="1"/>
  <c r="F328" i="1" s="1"/>
  <c r="F327" i="1" s="1"/>
  <c r="F326" i="1" s="1"/>
  <c r="F325" i="1" s="1"/>
  <c r="F324" i="1" s="1"/>
  <c r="F323" i="1" s="1"/>
  <c r="F322" i="1" s="1"/>
  <c r="F321" i="1" s="1"/>
  <c r="F320" i="1" s="1"/>
  <c r="F319" i="1" s="1"/>
  <c r="F318" i="1" s="1"/>
  <c r="F317" i="1" s="1"/>
  <c r="F316" i="1" s="1"/>
  <c r="F315" i="1" s="1"/>
  <c r="F314" i="1" s="1"/>
  <c r="F313" i="1" s="1"/>
  <c r="F312" i="1" s="1"/>
  <c r="F311" i="1" s="1"/>
  <c r="F310" i="1" s="1"/>
  <c r="F309" i="1" s="1"/>
  <c r="F308" i="1" s="1"/>
  <c r="F307" i="1" s="1"/>
  <c r="F306" i="1" s="1"/>
  <c r="F305" i="1" s="1"/>
  <c r="F304" i="1" s="1"/>
  <c r="F303" i="1" s="1"/>
  <c r="F302" i="1" s="1"/>
  <c r="F301" i="1" s="1"/>
  <c r="F300" i="1" s="1"/>
  <c r="F299" i="1" s="1"/>
  <c r="F298" i="1" s="1"/>
  <c r="F297" i="1" s="1"/>
  <c r="F296" i="1" s="1"/>
  <c r="F295" i="1" s="1"/>
  <c r="F294" i="1" s="1"/>
  <c r="F293" i="1" s="1"/>
  <c r="F292" i="1" s="1"/>
  <c r="F291" i="1" s="1"/>
  <c r="F290" i="1" s="1"/>
  <c r="F289" i="1" s="1"/>
  <c r="F288" i="1" s="1"/>
  <c r="F287" i="1" s="1"/>
  <c r="F286" i="1" s="1"/>
  <c r="F285" i="1" s="1"/>
  <c r="F284" i="1" s="1"/>
  <c r="F283" i="1" s="1"/>
  <c r="F282" i="1" s="1"/>
  <c r="F281" i="1" s="1"/>
  <c r="F280" i="1" s="1"/>
  <c r="F279" i="1" s="1"/>
  <c r="F278" i="1" s="1"/>
  <c r="F277" i="1" s="1"/>
  <c r="F276" i="1" s="1"/>
  <c r="F275" i="1" s="1"/>
  <c r="F274" i="1" s="1"/>
  <c r="F273" i="1" s="1"/>
  <c r="F272" i="1" s="1"/>
  <c r="F271" i="1" s="1"/>
  <c r="F270" i="1" s="1"/>
  <c r="F269" i="1" s="1"/>
  <c r="F268" i="1" s="1"/>
  <c r="F267" i="1" s="1"/>
  <c r="F266" i="1" s="1"/>
  <c r="F265" i="1" s="1"/>
  <c r="F264" i="1" s="1"/>
  <c r="F263" i="1" s="1"/>
  <c r="BO6" i="1"/>
  <c r="BP386" i="1"/>
  <c r="BU386" i="1"/>
  <c r="BA386" i="1"/>
  <c r="BB6" i="1"/>
  <c r="BN6" i="1"/>
  <c r="AW386" i="1" s="1"/>
  <c r="AK234" i="1" l="1"/>
  <c r="AK233" i="1"/>
  <c r="AJ275" i="1"/>
  <c r="AJ271" i="1"/>
  <c r="AJ263" i="1"/>
  <c r="AJ258" i="1"/>
  <c r="AJ252" i="1"/>
  <c r="AJ292" i="1"/>
  <c r="AJ239" i="1"/>
  <c r="AJ269" i="1"/>
  <c r="W290" i="1"/>
  <c r="AK290" i="1" s="1"/>
  <c r="AJ290" i="1"/>
  <c r="W272" i="1"/>
  <c r="AK272" i="1" s="1"/>
  <c r="AJ272" i="1"/>
  <c r="W254" i="1"/>
  <c r="AK254" i="1" s="1"/>
  <c r="AJ254" i="1"/>
  <c r="AJ279" i="1"/>
  <c r="AJ265" i="1"/>
  <c r="AJ261" i="1"/>
  <c r="AJ256" i="1"/>
  <c r="AJ250" i="1"/>
  <c r="AJ240" i="1"/>
  <c r="AJ232" i="1"/>
  <c r="W288" i="1"/>
  <c r="AK288" i="1" s="1"/>
  <c r="AJ288" i="1"/>
  <c r="W291" i="1"/>
  <c r="AK291" i="1" s="1"/>
  <c r="AJ291" i="1"/>
  <c r="W280" i="1"/>
  <c r="AK280" i="1" s="1"/>
  <c r="AJ280" i="1"/>
  <c r="AK239" i="1"/>
  <c r="W293" i="1"/>
  <c r="AK293" i="1" s="1"/>
  <c r="AJ293" i="1"/>
  <c r="W296" i="1"/>
  <c r="AK296" i="1" s="1"/>
  <c r="AJ296" i="1"/>
  <c r="W270" i="1"/>
  <c r="AK270" i="1" s="1"/>
  <c r="AJ270" i="1"/>
  <c r="W266" i="1"/>
  <c r="AK266" i="1" s="1"/>
  <c r="AJ266" i="1"/>
  <c r="W257" i="1"/>
  <c r="AK257" i="1" s="1"/>
  <c r="AJ257" i="1"/>
  <c r="W253" i="1"/>
  <c r="AK253" i="1" s="1"/>
  <c r="AJ253" i="1"/>
  <c r="W246" i="1"/>
  <c r="AK246" i="1" s="1"/>
  <c r="AJ246" i="1"/>
  <c r="W247" i="1"/>
  <c r="AK247" i="1" s="1"/>
  <c r="AJ247" i="1"/>
  <c r="W248" i="1"/>
  <c r="AK248" i="1" s="1"/>
  <c r="AJ248" i="1"/>
  <c r="W236" i="1"/>
  <c r="AK236" i="1" s="1"/>
  <c r="AJ236" i="1"/>
  <c r="W269" i="1"/>
  <c r="AK269" i="1" s="1"/>
  <c r="AJ262" i="1"/>
  <c r="W277" i="1"/>
  <c r="AK277" i="1" s="1"/>
  <c r="AJ277" i="1"/>
  <c r="W294" i="1"/>
  <c r="AK294" i="1" s="1"/>
  <c r="AJ294" i="1"/>
  <c r="W282" i="1"/>
  <c r="AK282" i="1" s="1"/>
  <c r="AJ282" i="1"/>
  <c r="W267" i="1"/>
  <c r="AK267" i="1" s="1"/>
  <c r="AJ267" i="1"/>
  <c r="W259" i="1"/>
  <c r="AK259" i="1" s="1"/>
  <c r="AJ259" i="1"/>
  <c r="W244" i="1"/>
  <c r="AK244" i="1" s="1"/>
  <c r="AJ244" i="1"/>
  <c r="W237" i="1"/>
  <c r="AK237" i="1" s="1"/>
  <c r="AJ237" i="1"/>
  <c r="W238" i="1"/>
  <c r="AK238" i="1" s="1"/>
  <c r="W289" i="1"/>
  <c r="AK289" i="1" s="1"/>
  <c r="AJ289" i="1"/>
  <c r="W286" i="1"/>
  <c r="AK286" i="1" s="1"/>
  <c r="AJ286" i="1"/>
  <c r="W273" i="1"/>
  <c r="AK273" i="1" s="1"/>
  <c r="AJ273" i="1"/>
  <c r="W243" i="1"/>
  <c r="AK243" i="1" s="1"/>
  <c r="AJ243" i="1"/>
  <c r="AJ278" i="1"/>
  <c r="W251" i="1"/>
  <c r="AK251" i="1" s="1"/>
  <c r="W235" i="1"/>
  <c r="AK235" i="1" s="1"/>
  <c r="W283" i="1"/>
  <c r="AK283" i="1" s="1"/>
  <c r="AJ283" i="1"/>
  <c r="W255" i="1"/>
  <c r="AK255" i="1" s="1"/>
  <c r="AJ255" i="1"/>
  <c r="W242" i="1"/>
  <c r="AK242" i="1" s="1"/>
  <c r="AJ242" i="1"/>
  <c r="W231" i="1"/>
  <c r="AK231" i="1" s="1"/>
  <c r="AJ231" i="1"/>
  <c r="W284" i="1"/>
  <c r="AK284" i="1" s="1"/>
  <c r="AJ284" i="1"/>
  <c r="W274" i="1"/>
  <c r="AK274" i="1" s="1"/>
  <c r="AJ274" i="1"/>
  <c r="W241" i="1"/>
  <c r="AK241" i="1" s="1"/>
  <c r="AJ241" i="1"/>
  <c r="AJ295" i="1"/>
  <c r="AJ233" i="1"/>
  <c r="AJ234" i="1"/>
  <c r="W232" i="1"/>
  <c r="AK232" i="1" s="1"/>
  <c r="AD251" i="1"/>
  <c r="AE251" i="1" s="1"/>
  <c r="AD240" i="1"/>
  <c r="AE240" i="1" s="1"/>
  <c r="AD239" i="1"/>
  <c r="AE239" i="1" s="1"/>
  <c r="AD231" i="1"/>
  <c r="AE231" i="1" s="1"/>
  <c r="W240" i="1"/>
  <c r="AK240" i="1" s="1"/>
  <c r="AD252" i="1"/>
  <c r="AE252" i="1" s="1"/>
  <c r="AD250" i="1"/>
  <c r="AE250" i="1" s="1"/>
  <c r="AD248" i="1"/>
  <c r="AE248" i="1" s="1"/>
  <c r="AD245" i="1"/>
  <c r="AE245" i="1" s="1"/>
  <c r="AD244" i="1"/>
  <c r="AE244" i="1" s="1"/>
  <c r="AD243" i="1"/>
  <c r="AE243" i="1" s="1"/>
  <c r="AD242" i="1"/>
  <c r="AE242" i="1" s="1"/>
  <c r="AD241" i="1"/>
  <c r="AE241" i="1" s="1"/>
  <c r="AD247" i="1"/>
  <c r="AE247" i="1" s="1"/>
  <c r="AD234" i="1"/>
  <c r="AE234" i="1" s="1"/>
  <c r="AD232" i="1"/>
  <c r="AE232" i="1" s="1"/>
  <c r="AD253" i="1"/>
  <c r="AE253" i="1" s="1"/>
  <c r="AD249" i="1"/>
  <c r="AE249" i="1" s="1"/>
  <c r="AD246" i="1"/>
  <c r="AE246" i="1" s="1"/>
  <c r="AD236" i="1"/>
  <c r="AE236" i="1" s="1"/>
  <c r="AD237" i="1"/>
  <c r="AE237" i="1" s="1"/>
  <c r="AD238" i="1"/>
  <c r="AE238" i="1" s="1"/>
  <c r="AD235" i="1"/>
  <c r="AE235" i="1" s="1"/>
  <c r="AD233" i="1"/>
  <c r="AE233" i="1" s="1"/>
  <c r="W245" i="1"/>
  <c r="AK245" i="1" s="1"/>
  <c r="W250" i="1"/>
  <c r="AK250" i="1" s="1"/>
  <c r="W249" i="1"/>
  <c r="AK249" i="1" s="1"/>
  <c r="W252" i="1"/>
  <c r="AK252" i="1" s="1"/>
  <c r="AD265" i="1"/>
  <c r="AE265" i="1" s="1"/>
  <c r="AD276" i="1"/>
  <c r="AE276" i="1" s="1"/>
  <c r="AD270" i="1"/>
  <c r="AE270" i="1" s="1"/>
  <c r="AD255" i="1"/>
  <c r="AE255" i="1" s="1"/>
  <c r="AD278" i="1"/>
  <c r="AE278" i="1" s="1"/>
  <c r="AD254" i="1"/>
  <c r="AE254" i="1" s="1"/>
  <c r="AD271" i="1"/>
  <c r="AE271" i="1" s="1"/>
  <c r="F262" i="1"/>
  <c r="AD275" i="1"/>
  <c r="AE275" i="1" s="1"/>
  <c r="W278" i="1"/>
  <c r="AK278" i="1" s="1"/>
  <c r="AD274" i="1"/>
  <c r="AE274" i="1" s="1"/>
  <c r="AD277" i="1"/>
  <c r="AE277" i="1" s="1"/>
  <c r="AD269" i="1"/>
  <c r="AE269" i="1" s="1"/>
  <c r="AD267" i="1"/>
  <c r="AE267" i="1" s="1"/>
  <c r="AD256" i="1"/>
  <c r="AE256" i="1" s="1"/>
  <c r="AD258" i="1"/>
  <c r="AE258" i="1" s="1"/>
  <c r="AD268" i="1"/>
  <c r="AE268" i="1" s="1"/>
  <c r="AD260" i="1"/>
  <c r="AE260" i="1" s="1"/>
  <c r="AD261" i="1"/>
  <c r="AE261" i="1" s="1"/>
  <c r="AD262" i="1"/>
  <c r="AE262" i="1" s="1"/>
  <c r="AD263" i="1"/>
  <c r="AE263" i="1" s="1"/>
  <c r="AD264" i="1"/>
  <c r="AE264" i="1" s="1"/>
  <c r="W276" i="1"/>
  <c r="AK276" i="1" s="1"/>
  <c r="AD272" i="1"/>
  <c r="AE272" i="1" s="1"/>
  <c r="W265" i="1"/>
  <c r="AK265" i="1" s="1"/>
  <c r="AD266" i="1"/>
  <c r="AE266" i="1" s="1"/>
  <c r="AD257" i="1"/>
  <c r="AE257" i="1" s="1"/>
  <c r="W256" i="1"/>
  <c r="AK256" i="1" s="1"/>
  <c r="W258" i="1"/>
  <c r="AK258" i="1" s="1"/>
  <c r="AD259" i="1"/>
  <c r="AE259" i="1" s="1"/>
  <c r="W260" i="1"/>
  <c r="AK260" i="1" s="1"/>
  <c r="W262" i="1"/>
  <c r="AK262" i="1" s="1"/>
  <c r="W264" i="1"/>
  <c r="AK264" i="1" s="1"/>
  <c r="W261" i="1"/>
  <c r="AK261" i="1" s="1"/>
  <c r="W263" i="1"/>
  <c r="AK263" i="1" s="1"/>
  <c r="W268" i="1"/>
  <c r="AK268" i="1" s="1"/>
  <c r="W271" i="1"/>
  <c r="AK271" i="1" s="1"/>
  <c r="AD273" i="1"/>
  <c r="AE273" i="1" s="1"/>
  <c r="W275" i="1"/>
  <c r="AK275" i="1" s="1"/>
  <c r="AD285" i="1"/>
  <c r="AE285" i="1" s="1"/>
  <c r="AD279" i="1"/>
  <c r="AE279" i="1" s="1"/>
  <c r="AD282" i="1"/>
  <c r="AE282" i="1" s="1"/>
  <c r="AD286" i="1"/>
  <c r="AE286" i="1" s="1"/>
  <c r="AD284" i="1"/>
  <c r="AE284" i="1" s="1"/>
  <c r="AD280" i="1"/>
  <c r="AE280" i="1" s="1"/>
  <c r="W279" i="1"/>
  <c r="AK279" i="1" s="1"/>
  <c r="W285" i="1"/>
  <c r="AK285" i="1" s="1"/>
  <c r="AD283" i="1"/>
  <c r="AE283" i="1" s="1"/>
  <c r="AD281" i="1"/>
  <c r="AE281" i="1" s="1"/>
  <c r="W281" i="1"/>
  <c r="AK281" i="1" s="1"/>
  <c r="AD287" i="1"/>
  <c r="AE287" i="1" s="1"/>
  <c r="W287" i="1"/>
  <c r="AK287" i="1" s="1"/>
  <c r="AD292" i="1"/>
  <c r="AE292" i="1" s="1"/>
  <c r="AD296" i="1"/>
  <c r="AE296" i="1" s="1"/>
  <c r="AD288" i="1"/>
  <c r="AE288" i="1" s="1"/>
  <c r="W292" i="1"/>
  <c r="AK292" i="1" s="1"/>
  <c r="AD295" i="1"/>
  <c r="AE295" i="1" s="1"/>
  <c r="AD291" i="1"/>
  <c r="AE291" i="1" s="1"/>
  <c r="AD293" i="1"/>
  <c r="AE293" i="1" s="1"/>
  <c r="AD294" i="1"/>
  <c r="AE294" i="1" s="1"/>
  <c r="AX386" i="1"/>
  <c r="BE386" i="1" s="1"/>
  <c r="W295" i="1"/>
  <c r="AK295" i="1" s="1"/>
  <c r="AD289" i="1"/>
  <c r="AE289" i="1" s="1"/>
  <c r="AD290" i="1"/>
  <c r="AE290" i="1" s="1"/>
  <c r="BC386" i="1"/>
  <c r="BQ386" i="1"/>
  <c r="F261" i="1" l="1"/>
  <c r="F260" i="1" s="1"/>
  <c r="F259" i="1" s="1"/>
  <c r="F258" i="1" s="1"/>
  <c r="F257" i="1" s="1"/>
  <c r="F256" i="1" s="1"/>
  <c r="F255" i="1" s="1"/>
  <c r="F254" i="1" s="1"/>
  <c r="F253" i="1" s="1"/>
  <c r="F252" i="1" s="1"/>
  <c r="F251" i="1" s="1"/>
  <c r="F250" i="1" s="1"/>
  <c r="F249" i="1" s="1"/>
  <c r="F248" i="1" s="1"/>
  <c r="F247" i="1" s="1"/>
  <c r="F246" i="1" s="1"/>
  <c r="F245" i="1" s="1"/>
  <c r="F244" i="1" s="1"/>
  <c r="F243" i="1" s="1"/>
  <c r="F242" i="1" s="1"/>
  <c r="F241" i="1" s="1"/>
  <c r="F240" i="1" s="1"/>
  <c r="F239" i="1" s="1"/>
  <c r="F238" i="1" s="1"/>
  <c r="F237" i="1" s="1"/>
  <c r="F236" i="1" s="1"/>
  <c r="F235" i="1" s="1"/>
  <c r="F234" i="1" s="1"/>
  <c r="F233" i="1" s="1"/>
  <c r="F232" i="1" s="1"/>
  <c r="F231" i="1" s="1"/>
  <c r="F230" i="1" s="1"/>
  <c r="F229" i="1" s="1"/>
  <c r="F228" i="1" s="1"/>
  <c r="F227" i="1" s="1"/>
  <c r="F226" i="1" s="1"/>
  <c r="F225" i="1" s="1"/>
  <c r="F224" i="1" s="1"/>
  <c r="F223" i="1" s="1"/>
  <c r="F222" i="1" s="1"/>
  <c r="F221" i="1" s="1"/>
  <c r="F220" i="1" s="1"/>
  <c r="F219" i="1" s="1"/>
  <c r="F218" i="1" s="1"/>
  <c r="F217" i="1" s="1"/>
  <c r="F216" i="1" s="1"/>
  <c r="F215" i="1" s="1"/>
  <c r="F214" i="1" s="1"/>
  <c r="F213" i="1" s="1"/>
  <c r="F212" i="1" s="1"/>
  <c r="F211" i="1" s="1"/>
  <c r="F210" i="1" s="1"/>
  <c r="F209" i="1" s="1"/>
  <c r="F208" i="1" s="1"/>
  <c r="F207" i="1" s="1"/>
  <c r="F206" i="1" s="1"/>
  <c r="F205" i="1" s="1"/>
  <c r="F204" i="1" s="1"/>
  <c r="F203" i="1" s="1"/>
  <c r="F202" i="1" s="1"/>
  <c r="F201" i="1" s="1"/>
  <c r="F200" i="1" s="1"/>
  <c r="F199" i="1" s="1"/>
  <c r="F198" i="1" s="1"/>
  <c r="F197" i="1" s="1"/>
  <c r="F196" i="1" s="1"/>
  <c r="F195" i="1" s="1"/>
  <c r="F194" i="1" s="1"/>
  <c r="F193" i="1" s="1"/>
  <c r="F192" i="1" s="1"/>
  <c r="F191" i="1" s="1"/>
  <c r="F190" i="1" s="1"/>
  <c r="F189" i="1" s="1"/>
  <c r="F188" i="1" s="1"/>
  <c r="F187" i="1" s="1"/>
  <c r="F186" i="1" s="1"/>
  <c r="F185" i="1" s="1"/>
  <c r="F184" i="1" s="1"/>
  <c r="F183" i="1" s="1"/>
  <c r="F182" i="1" s="1"/>
  <c r="F181" i="1" s="1"/>
  <c r="F180" i="1" s="1"/>
  <c r="F179" i="1" s="1"/>
  <c r="F178" i="1" s="1"/>
  <c r="F177" i="1" s="1"/>
  <c r="F176" i="1" s="1"/>
  <c r="F175" i="1" s="1"/>
  <c r="F174" i="1" s="1"/>
  <c r="F173" i="1" s="1"/>
  <c r="F172" i="1" s="1"/>
  <c r="F171" i="1" s="1"/>
  <c r="F170" i="1" s="1"/>
  <c r="F169" i="1" s="1"/>
  <c r="F168" i="1" s="1"/>
  <c r="F167" i="1" s="1"/>
  <c r="F166" i="1" s="1"/>
  <c r="F165" i="1" s="1"/>
  <c r="F164" i="1" s="1"/>
  <c r="F163" i="1" s="1"/>
  <c r="F162" i="1" s="1"/>
  <c r="F161" i="1" s="1"/>
  <c r="F160" i="1" s="1"/>
  <c r="F159" i="1" s="1"/>
  <c r="F158" i="1" s="1"/>
  <c r="F157" i="1" s="1"/>
  <c r="F156" i="1" s="1"/>
  <c r="F155" i="1" s="1"/>
  <c r="F154" i="1" s="1"/>
  <c r="F153" i="1" s="1"/>
  <c r="F152" i="1" s="1"/>
  <c r="F151" i="1" s="1"/>
  <c r="F150" i="1" s="1"/>
  <c r="F149" i="1" s="1"/>
  <c r="F148" i="1" s="1"/>
  <c r="F147" i="1" s="1"/>
  <c r="F146" i="1" s="1"/>
  <c r="F145" i="1" s="1"/>
  <c r="F144" i="1" s="1"/>
  <c r="F143" i="1" s="1"/>
  <c r="F142" i="1" s="1"/>
  <c r="F141" i="1" s="1"/>
  <c r="F140" i="1" s="1"/>
  <c r="F139" i="1" s="1"/>
  <c r="F138" i="1" s="1"/>
  <c r="F137" i="1" s="1"/>
  <c r="F136" i="1" s="1"/>
  <c r="F135" i="1" s="1"/>
  <c r="F134" i="1" s="1"/>
  <c r="F133" i="1" s="1"/>
  <c r="F132" i="1" s="1"/>
  <c r="F131" i="1" s="1"/>
  <c r="F130" i="1" s="1"/>
  <c r="F129" i="1" s="1"/>
  <c r="F128" i="1" s="1"/>
  <c r="F127" i="1" s="1"/>
  <c r="F126" i="1" s="1"/>
  <c r="F125" i="1" s="1"/>
  <c r="F124" i="1" s="1"/>
  <c r="F123" i="1" s="1"/>
  <c r="F122" i="1" s="1"/>
  <c r="F121" i="1" s="1"/>
  <c r="F120" i="1" s="1"/>
  <c r="F119" i="1" s="1"/>
  <c r="F118" i="1" s="1"/>
  <c r="F117" i="1" s="1"/>
  <c r="F116" i="1" s="1"/>
  <c r="F115" i="1" s="1"/>
  <c r="F114" i="1" s="1"/>
  <c r="F113" i="1" s="1"/>
  <c r="F112" i="1" s="1"/>
  <c r="F111" i="1" s="1"/>
  <c r="F110" i="1" s="1"/>
  <c r="F109" i="1" s="1"/>
  <c r="F108" i="1" s="1"/>
  <c r="F107" i="1" s="1"/>
  <c r="F106" i="1" s="1"/>
  <c r="F105" i="1" s="1"/>
  <c r="F104" i="1" s="1"/>
  <c r="F103" i="1" s="1"/>
  <c r="F102" i="1" s="1"/>
  <c r="F101" i="1" s="1"/>
  <c r="F100" i="1" s="1"/>
  <c r="F99" i="1" s="1"/>
  <c r="F98" i="1" s="1"/>
  <c r="F97" i="1" s="1"/>
  <c r="F96" i="1" s="1"/>
  <c r="F95" i="1" s="1"/>
  <c r="F94" i="1" s="1"/>
  <c r="F93" i="1" s="1"/>
  <c r="F92" i="1" s="1"/>
  <c r="F91" i="1" s="1"/>
  <c r="F90" i="1" s="1"/>
  <c r="F89" i="1" s="1"/>
  <c r="F88" i="1" s="1"/>
  <c r="F87" i="1" s="1"/>
  <c r="F86" i="1" s="1"/>
  <c r="F85" i="1" s="1"/>
  <c r="F84" i="1" s="1"/>
  <c r="F83" i="1" s="1"/>
  <c r="F82" i="1" s="1"/>
  <c r="F81" i="1" s="1"/>
  <c r="F80" i="1" s="1"/>
  <c r="F79" i="1" s="1"/>
  <c r="F78" i="1" s="1"/>
  <c r="F77" i="1" s="1"/>
  <c r="F76" i="1" s="1"/>
  <c r="F75" i="1" s="1"/>
  <c r="F74" i="1" s="1"/>
  <c r="F73" i="1" s="1"/>
  <c r="F72" i="1" s="1"/>
  <c r="F71" i="1" s="1"/>
  <c r="F70" i="1" s="1"/>
  <c r="F69" i="1" s="1"/>
  <c r="F68" i="1" s="1"/>
  <c r="F67" i="1" s="1"/>
  <c r="F66" i="1" s="1"/>
  <c r="F65" i="1" s="1"/>
  <c r="F64" i="1" s="1"/>
  <c r="F63" i="1" s="1"/>
  <c r="F62" i="1" s="1"/>
  <c r="F61" i="1" s="1"/>
  <c r="F60" i="1" s="1"/>
  <c r="F59" i="1" s="1"/>
  <c r="F58" i="1" s="1"/>
  <c r="F57" i="1" s="1"/>
  <c r="F56" i="1" s="1"/>
  <c r="F55" i="1" s="1"/>
  <c r="F54" i="1" s="1"/>
  <c r="F53" i="1" s="1"/>
  <c r="F52" i="1" s="1"/>
  <c r="F51" i="1" s="1"/>
  <c r="F50" i="1" s="1"/>
  <c r="F49" i="1" s="1"/>
  <c r="F48" i="1" s="1"/>
  <c r="F47" i="1" s="1"/>
  <c r="F46" i="1" s="1"/>
  <c r="F45" i="1" s="1"/>
  <c r="F44" i="1" s="1"/>
  <c r="AZ386" i="1"/>
  <c r="BG386" i="1" s="1"/>
  <c r="BS386" i="1" s="1"/>
  <c r="BB386" i="1" l="1"/>
</calcChain>
</file>

<file path=xl/sharedStrings.xml><?xml version="1.0" encoding="utf-8"?>
<sst xmlns="http://schemas.openxmlformats.org/spreadsheetml/2006/main" count="686" uniqueCount="248">
  <si>
    <t xml:space="preserve"> </t>
  </si>
  <si>
    <t>%</t>
  </si>
  <si>
    <t>% wt</t>
  </si>
  <si>
    <t>b</t>
  </si>
  <si>
    <t>c</t>
  </si>
  <si>
    <t>Chg</t>
  </si>
  <si>
    <t>date</t>
  </si>
  <si>
    <t>e</t>
  </si>
  <si>
    <t>f</t>
  </si>
  <si>
    <t xml:space="preserve">f </t>
  </si>
  <si>
    <t xml:space="preserve">f wt </t>
  </si>
  <si>
    <t>f1-f2</t>
  </si>
  <si>
    <t>fat%</t>
  </si>
  <si>
    <t>gain</t>
  </si>
  <si>
    <t>hcg</t>
  </si>
  <si>
    <t>label</t>
  </si>
  <si>
    <t>loss</t>
  </si>
  <si>
    <t>Loss</t>
  </si>
  <si>
    <t>lost</t>
  </si>
  <si>
    <t>m</t>
  </si>
  <si>
    <t>M</t>
  </si>
  <si>
    <t>m wt</t>
  </si>
  <si>
    <t>non b</t>
  </si>
  <si>
    <t>non f</t>
  </si>
  <si>
    <t>non w</t>
  </si>
  <si>
    <t>proj</t>
  </si>
  <si>
    <t>proj1</t>
  </si>
  <si>
    <t>Round</t>
  </si>
  <si>
    <t>s2s</t>
  </si>
  <si>
    <t>Sa</t>
  </si>
  <si>
    <t>series 1</t>
  </si>
  <si>
    <t>series 2</t>
  </si>
  <si>
    <t>series 3</t>
  </si>
  <si>
    <t>series 4</t>
  </si>
  <si>
    <t>series 5</t>
  </si>
  <si>
    <t>Su</t>
  </si>
  <si>
    <t>Th</t>
  </si>
  <si>
    <t>Tot</t>
  </si>
  <si>
    <t>Tu</t>
  </si>
  <si>
    <t>w</t>
  </si>
  <si>
    <t>W</t>
  </si>
  <si>
    <t>w wt lost</t>
  </si>
  <si>
    <t>w1-w2</t>
  </si>
  <si>
    <t>wr wt</t>
  </si>
  <si>
    <t>wt</t>
  </si>
  <si>
    <t>weight</t>
  </si>
  <si>
    <t>change</t>
  </si>
  <si>
    <t>water</t>
  </si>
  <si>
    <t>bone</t>
  </si>
  <si>
    <t>fat</t>
  </si>
  <si>
    <t>musc</t>
  </si>
  <si>
    <t>#'s</t>
  </si>
  <si>
    <t>note</t>
  </si>
  <si>
    <t>_hcg_2016_a01.xls</t>
  </si>
  <si>
    <t>4/7/2016</t>
  </si>
  <si>
    <t>bust</t>
  </si>
  <si>
    <t>cm</t>
  </si>
  <si>
    <t>belly</t>
  </si>
  <si>
    <t>hips</t>
  </si>
  <si>
    <t>F</t>
  </si>
  <si>
    <t>kaluah last night</t>
  </si>
  <si>
    <t>Total</t>
  </si>
  <si>
    <t>daily</t>
  </si>
  <si>
    <t>start</t>
  </si>
  <si>
    <t>scotch, cheese doodles</t>
  </si>
  <si>
    <t>pineapple pm</t>
  </si>
  <si>
    <t>hummus, bread, fries, falafel, chocolate</t>
  </si>
  <si>
    <t>ny: cheese, bread,</t>
  </si>
  <si>
    <t>skipped breakfast, beer, cream cheese w salmon</t>
  </si>
  <si>
    <t>phase</t>
  </si>
  <si>
    <t>h,vl,p3,p4</t>
  </si>
  <si>
    <t>row</t>
  </si>
  <si>
    <t>day#</t>
  </si>
  <si>
    <t>SAMPLE</t>
  </si>
  <si>
    <t>tot</t>
  </si>
  <si>
    <t>cals</t>
  </si>
  <si>
    <t>dose</t>
  </si>
  <si>
    <t>150/150</t>
  </si>
  <si>
    <t>photo</t>
  </si>
  <si>
    <t>#</t>
  </si>
  <si>
    <t>c/w</t>
  </si>
  <si>
    <t>Calc</t>
  </si>
  <si>
    <t>corn chips, hot chocolate, goat cheese and lox late (Chick Corea); diameters at 2pm</t>
  </si>
  <si>
    <t>Persian Grill, Granola</t>
  </si>
  <si>
    <t>wawa wrap, potato crisps</t>
  </si>
  <si>
    <t xml:space="preserve">hot dog, </t>
  </si>
  <si>
    <t>vanilla yogurt non-fat!</t>
  </si>
  <si>
    <t>scotch 4pm, fallafel, small gyro, beef jerkey</t>
  </si>
  <si>
    <t>popcorn,charoset</t>
  </si>
  <si>
    <t xml:space="preserve">passover seder, wine, matzoh </t>
  </si>
  <si>
    <t>banana before bed, salmon, pistachios</t>
  </si>
  <si>
    <t>late:pistachio, dates</t>
  </si>
  <si>
    <t>late:granola</t>
  </si>
  <si>
    <t>cheerios late (oat + corn), paleo mazoh, pizza crust</t>
  </si>
  <si>
    <t>chinese</t>
  </si>
  <si>
    <t xml:space="preserve">cheerios late </t>
  </si>
  <si>
    <t>fish lunch and dinner</t>
  </si>
  <si>
    <t>tamarindos, figs late</t>
  </si>
  <si>
    <t>mothers day: beer, rics, babka</t>
  </si>
  <si>
    <t>mango and herring late, no motrin</t>
  </si>
  <si>
    <t>6 eggs at 11am, pistachio at nigh, citirlean, enzymes, probiotics, motrin x 2</t>
  </si>
  <si>
    <t>piistachios x 3, motrin, enzyme, probiotics citrilean at bed!</t>
  </si>
  <si>
    <t>seasons 52, sardines breakfast, no motrin at bed</t>
  </si>
  <si>
    <t>NYC cuban food fice beans fried casava</t>
  </si>
  <si>
    <t xml:space="preserve">diner, </t>
  </si>
  <si>
    <t>bagel, blue cheese dressing on salad</t>
  </si>
  <si>
    <t>eggs day, cheerios late, no nighttime supps, headache in am</t>
  </si>
  <si>
    <t>bonefish, 1/4 bagel, gin &amp; tonic</t>
  </si>
  <si>
    <t>1.5 macaroons (wheat) rice corn chowder</t>
  </si>
  <si>
    <t>chinese, (rice, noodles)</t>
  </si>
  <si>
    <t>late pineapple and chocolate, fish and salad for dinner, beef jerkey lunch</t>
  </si>
  <si>
    <t>late chocolate-coconut and p.b.</t>
  </si>
  <si>
    <t>honey at bedtime</t>
  </si>
  <si>
    <t>coconut macarrons w wheat, butter; fried chicken</t>
  </si>
  <si>
    <t>seafood buifet, sushi, rice</t>
  </si>
  <si>
    <t>ribs, brownie</t>
  </si>
  <si>
    <t>no DMSO at night, some ASA</t>
  </si>
  <si>
    <t xml:space="preserve">% </t>
  </si>
  <si>
    <t>sum</t>
  </si>
  <si>
    <t>Azetca, drink, corn chips, started MSM, celery 2pm</t>
  </si>
  <si>
    <t>chocolate and coconut late, msm</t>
  </si>
  <si>
    <t xml:space="preserve">corn chips, no nsaid, no berberine, </t>
  </si>
  <si>
    <t>dinner sausage, string beans, pistachios</t>
  </si>
  <si>
    <t>inhaler, some chocolate</t>
  </si>
  <si>
    <t>vegan meal</t>
  </si>
  <si>
    <t>OCNJ, mexican w stomach ache, macarroon, pb at mn</t>
  </si>
  <si>
    <t>chocolate night, bloated from fri</t>
  </si>
  <si>
    <t>mexican, margarita</t>
  </si>
  <si>
    <t>*</t>
  </si>
  <si>
    <t>started tetracycline</t>
  </si>
  <si>
    <t>lox w cream cheese, chips at night</t>
  </si>
  <si>
    <t>chocolate late, lots of fish, some chips daytime</t>
  </si>
  <si>
    <t>fathers day,corn, watermelon drink, pie</t>
  </si>
  <si>
    <t>poppy homentachen, hot dogs late</t>
  </si>
  <si>
    <t>pizza, sausage, late chocolate</t>
  </si>
  <si>
    <t>late chocolate, food</t>
  </si>
  <si>
    <t>spankopida, chipotle</t>
  </si>
  <si>
    <t>italian, macaroons, cheerios probiotics</t>
  </si>
  <si>
    <t>gino party, sour cream, fried chicken</t>
  </si>
  <si>
    <t>Fat+Water</t>
  </si>
  <si>
    <t>vit c fush 1-9pm</t>
  </si>
  <si>
    <t>ate late; cashews, meatballs w tomato sauce</t>
  </si>
  <si>
    <t>still vit c results?, neck pain</t>
  </si>
  <si>
    <t>thighs</t>
  </si>
  <si>
    <t>black oil, sauerkraut, ham, late peppermints, chips, baby bananas</t>
  </si>
  <si>
    <t>china buffet, ice cream</t>
  </si>
  <si>
    <t>phillird, popvotn</t>
  </si>
  <si>
    <t>babka</t>
  </si>
  <si>
    <t>pie, ice cream, corn, cheerios late</t>
  </si>
  <si>
    <t>vit c flush 9-12, gas, chips, bread, pie, ice cream, corn</t>
  </si>
  <si>
    <t>skip dinner, chips late, chocolate, gin &amp; tonic</t>
  </si>
  <si>
    <t>advil 400 +doxy 100 hs, coconut milk for dinner, breakfast/lunch fish/celery</t>
  </si>
  <si>
    <t>smoothie: blueberries, glutamine, chips-parmesean,multi, pistachios at night</t>
  </si>
  <si>
    <t>blueberry smoothie for dinner</t>
  </si>
  <si>
    <t>scotch, pistachios at night</t>
  </si>
  <si>
    <t>peanuts (honey) late, peppermints</t>
  </si>
  <si>
    <t>celery smoothie, late cashew butter, chips advil, doxy sleep 2am</t>
  </si>
  <si>
    <t>vcf2</t>
  </si>
  <si>
    <t>wrist</t>
  </si>
  <si>
    <t>teeth</t>
  </si>
  <si>
    <t>pain</t>
  </si>
  <si>
    <t>sniffer, 4 hrs sleep, fish am, guac jicama, humus</t>
  </si>
  <si>
    <t>vcf1</t>
  </si>
  <si>
    <t>potato, babka, popcorn (air); fish in am</t>
  </si>
  <si>
    <t xml:space="preserve">vcf3, 54gm, bonefish and chips later, </t>
  </si>
  <si>
    <t>wings</t>
  </si>
  <si>
    <t>wings, candy, late bananan</t>
  </si>
  <si>
    <t>late bread w almond butter, cereal, Stover mounds</t>
  </si>
  <si>
    <t>late pineapple, cereal, bso</t>
  </si>
  <si>
    <t>frozen drink, cereal late'</t>
  </si>
  <si>
    <t>beach, 2 coconut macs, corn chowder, rice, chips, cereal</t>
  </si>
  <si>
    <t>cereal w soy/coconut milk, late peanuts</t>
  </si>
  <si>
    <t>2 pieces babka, yeast agents</t>
  </si>
  <si>
    <t xml:space="preserve">babka, pineapple, </t>
  </si>
  <si>
    <t>eggs, jules pizza, hummus</t>
  </si>
  <si>
    <t>chinese, chocolate, fat itching</t>
  </si>
  <si>
    <t>late banana babka</t>
  </si>
  <si>
    <t>late: PEANUT BUTTER w turkey, mustard, figs, 2 dates</t>
  </si>
  <si>
    <t>bowel prep; npo after 3pm</t>
  </si>
  <si>
    <t>bonefish: bread, dessert; liquid diarrhea 7pm</t>
  </si>
  <si>
    <t>babka, smoothie for lunch</t>
  </si>
  <si>
    <t>almond butter, chocolate w walnuts, smoothie, cheesecake, couldn't sleep</t>
  </si>
  <si>
    <t>beach: coconut macaroon, later scone, chips, cashews!</t>
  </si>
  <si>
    <t>bonefish, no bread, coconut pie, crunchies, bloated</t>
  </si>
  <si>
    <t>dinner: ribs, chocolate, corn bread; earlier milk w lots of gas</t>
  </si>
  <si>
    <t>crunchies late</t>
  </si>
  <si>
    <t>chips, crunchies, cantaloupe w burger</t>
  </si>
  <si>
    <t>chinese, cookie and cashews late</t>
  </si>
  <si>
    <t>beach:coconut mac, figs, fruit</t>
  </si>
  <si>
    <t>babka, coconut mac, bagel</t>
  </si>
  <si>
    <t>pizza w shake, some cookies</t>
  </si>
  <si>
    <t>hoagie, bd cake</t>
  </si>
  <si>
    <t>babka, no food during day</t>
  </si>
  <si>
    <r>
      <t xml:space="preserve">colonscopy 2pm, </t>
    </r>
    <r>
      <rPr>
        <sz val="8"/>
        <rFont val="Arial"/>
        <family val="2"/>
      </rPr>
      <t>primos hoagie, rice pudding at 45pm</t>
    </r>
  </si>
  <si>
    <t>not much food day, mouth issue, babka, fish and spinach/kale for dinner</t>
  </si>
  <si>
    <t>bagelx, turkey, ravioli, chocolate</t>
  </si>
  <si>
    <t>banala peanut bread, hummus (stamacohache)</t>
  </si>
  <si>
    <t>binge honey nut cheerios</t>
  </si>
  <si>
    <t>pie, ice cream, baby banana</t>
  </si>
  <si>
    <t>coconut macaroon</t>
  </si>
  <si>
    <t>tj coconut macaroons, jelly beans, (delayed effect shreaded wheat)</t>
  </si>
  <si>
    <t>babka, smoothie metagenics, spinach</t>
  </si>
  <si>
    <t>Vit C flush, 'popcorn!, bagel, cheerios!</t>
  </si>
  <si>
    <t>bagel w almond butter later, ravioli</t>
  </si>
  <si>
    <t>late: popcorn, beef</t>
  </si>
  <si>
    <t>late: coconut macaroon, bagel, popcorn. Earlier scotch</t>
  </si>
  <si>
    <t>egg, late babaka granola</t>
  </si>
  <si>
    <t>el serape: rice, margarita, dessert</t>
  </si>
  <si>
    <t>some wheat, rice and indian for dinner</t>
  </si>
  <si>
    <t>gyro, tzakil late!, gum outbreak</t>
  </si>
  <si>
    <t>coconut mac, chocolate, tzaziki, turkey</t>
  </si>
  <si>
    <t>falafel, wine, string beans</t>
  </si>
  <si>
    <t>202.2 &gt; 198.8 large bm 715a, mouth sores, falafel</t>
  </si>
  <si>
    <t>ocnj, fries, triscuit,</t>
  </si>
  <si>
    <t>scotch</t>
  </si>
  <si>
    <t>chicken wings, fries, late chocolate 750 cal</t>
  </si>
  <si>
    <t xml:space="preserve">triscuit, </t>
  </si>
  <si>
    <t>redstone grill, hard root beer</t>
  </si>
  <si>
    <t>primo hoagie, mushroom soup, gas</t>
  </si>
  <si>
    <t>binged shreaded wheat and coconut milk</t>
  </si>
  <si>
    <t>some shreaded wheat late to bed 2:30a</t>
  </si>
  <si>
    <t>potato chips</t>
  </si>
  <si>
    <t>bbq chips, egg salad w my mao</t>
  </si>
  <si>
    <t xml:space="preserve">san marco, </t>
  </si>
  <si>
    <t>turkey london broil</t>
  </si>
  <si>
    <t>turkey cold cuts late</t>
  </si>
  <si>
    <t>chickpeas 500 cals</t>
  </si>
  <si>
    <t>late chickpeas, pork w spice, coconut macaroons</t>
  </si>
  <si>
    <t>FWOT,fallafel late</t>
  </si>
  <si>
    <t>potato chips, cheerios late, no dinner</t>
  </si>
  <si>
    <t>chex mix, babka, brussel sprouts</t>
  </si>
  <si>
    <t>spicey chipotle, chips</t>
  </si>
  <si>
    <t>cheerios late, mouth a mess</t>
  </si>
  <si>
    <t xml:space="preserve">started tetracycline for mouth, viral, chinese </t>
  </si>
  <si>
    <t>Petes tavern potato + quish + potato knish</t>
  </si>
  <si>
    <t>bugles.ate late, candy</t>
  </si>
  <si>
    <t>candy</t>
  </si>
  <si>
    <t>fix&gt;</t>
  </si>
  <si>
    <t>late: bread, cheese (cream and provolone)</t>
  </si>
  <si>
    <t>late: pistachios</t>
  </si>
  <si>
    <t>Bread, Season 52, drink, dessert</t>
  </si>
  <si>
    <t>wine, pastry, mashed potato, stuffing</t>
  </si>
  <si>
    <t>triscuit and boursin cheese, cookies</t>
  </si>
  <si>
    <t>sample pastries w cream filling bjs</t>
  </si>
  <si>
    <t>almond butter, fish, burgers(2), lettuce, some bread</t>
  </si>
  <si>
    <t>delayed effect bday meal?</t>
  </si>
  <si>
    <t>Café Victor, alcohol, risotto, wheat, dessert</t>
  </si>
  <si>
    <t xml:space="preserve">barley vodka, babka,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</si>
</sst>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mmmm\ d\,\ yyyy;@"/>
    <numFmt numFmtId="166" formatCode="0.000"/>
  </numFmts>
  <fonts count="4" x14ac:knownFonts="1">
    <font>
      <sz val="8"/>
      <name val="Arial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quotePrefix="1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165" fontId="1" fillId="0" borderId="3" xfId="0" applyNumberFormat="1" applyFont="1" applyBorder="1"/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" fontId="0" fillId="0" borderId="0" xfId="0" applyNumberFormat="1" applyBorder="1"/>
    <xf numFmtId="1" fontId="1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/>
    <xf numFmtId="1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right"/>
    </xf>
    <xf numFmtId="165" fontId="1" fillId="0" borderId="6" xfId="0" applyNumberFormat="1" applyFont="1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1" fillId="0" borderId="6" xfId="0" applyNumberFormat="1" applyFont="1" applyBorder="1"/>
    <xf numFmtId="1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1" fillId="0" borderId="3" xfId="0" applyNumberFormat="1" applyFont="1" applyBorder="1"/>
    <xf numFmtId="164" fontId="0" fillId="0" borderId="9" xfId="0" applyNumberFormat="1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165" fontId="1" fillId="0" borderId="11" xfId="0" applyNumberFormat="1" applyFont="1" applyBorder="1"/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6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3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BA00"/>
      <color rgb="FFF6C700"/>
      <color rgb="FFFFCC00"/>
      <color rgb="FFB48B26"/>
      <color rgb="FF142394"/>
      <color rgb="FF0060A8"/>
      <color rgb="FFBC9C14"/>
      <color rgb="FFCEB51C"/>
      <color rgb="FFFF6600"/>
      <color rgb="FFD79F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MCMD </a:t>
            </a:r>
            <a:r>
              <a:rPr lang="en-US" baseline="0"/>
              <a:t> Weight 2016</a:t>
            </a:r>
          </a:p>
        </c:rich>
      </c:tx>
      <c:layout>
        <c:manualLayout>
          <c:xMode val="edge"/>
          <c:yMode val="edge"/>
          <c:x val="0.40156906989945029"/>
          <c:y val="8.15993472052237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734092506236214E-2"/>
          <c:y val="6.6625034275902745E-2"/>
          <c:w val="0.83827121926008985"/>
          <c:h val="0.74078618079716041"/>
        </c:manualLayout>
      </c:layout>
      <c:lineChart>
        <c:grouping val="standard"/>
        <c:varyColors val="0"/>
        <c:ser>
          <c:idx val="0"/>
          <c:order val="1"/>
          <c:tx>
            <c:v>&lt; Fat Change &lt;</c:v>
          </c:tx>
          <c:spPr>
            <a:ln w="28575">
              <a:solidFill>
                <a:srgbClr val="E6BA00"/>
              </a:solidFill>
            </a:ln>
          </c:spPr>
          <c:marker>
            <c:symbol val="square"/>
            <c:size val="2"/>
            <c:spPr>
              <a:solidFill>
                <a:schemeClr val="tx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8.813983932988682E-3"/>
                  <c:y val="3.2399759699560202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b="1" baseline="0"/>
                      <a:t>y = -0.0132x + 562.09
R² = 0.3821</a:t>
                    </a:r>
                    <a:endParaRPr lang="en-US" b="1"/>
                  </a:p>
                </c:rich>
              </c:tx>
              <c:numFmt formatCode="General" sourceLinked="0"/>
            </c:trendlineLbl>
          </c:trendline>
          <c:cat>
            <c:numRef>
              <c:f>Data1!$G$9:$G$296</c:f>
              <c:numCache>
                <c:formatCode>m/d/yyyy</c:formatCode>
                <c:ptCount val="288"/>
                <c:pt idx="0">
                  <c:v>42747</c:v>
                </c:pt>
                <c:pt idx="1">
                  <c:v>42746</c:v>
                </c:pt>
                <c:pt idx="2">
                  <c:v>42745</c:v>
                </c:pt>
                <c:pt idx="3">
                  <c:v>42744</c:v>
                </c:pt>
                <c:pt idx="4">
                  <c:v>42743</c:v>
                </c:pt>
                <c:pt idx="5">
                  <c:v>42742</c:v>
                </c:pt>
                <c:pt idx="6">
                  <c:v>42741</c:v>
                </c:pt>
                <c:pt idx="7">
                  <c:v>42740</c:v>
                </c:pt>
                <c:pt idx="8">
                  <c:v>42739</c:v>
                </c:pt>
                <c:pt idx="9">
                  <c:v>42738</c:v>
                </c:pt>
                <c:pt idx="10">
                  <c:v>42737</c:v>
                </c:pt>
                <c:pt idx="11">
                  <c:v>42736</c:v>
                </c:pt>
                <c:pt idx="12">
                  <c:v>42735</c:v>
                </c:pt>
                <c:pt idx="13">
                  <c:v>42734</c:v>
                </c:pt>
                <c:pt idx="14">
                  <c:v>42733</c:v>
                </c:pt>
                <c:pt idx="15">
                  <c:v>42732</c:v>
                </c:pt>
                <c:pt idx="16">
                  <c:v>42731</c:v>
                </c:pt>
                <c:pt idx="17">
                  <c:v>42730</c:v>
                </c:pt>
                <c:pt idx="18">
                  <c:v>42729</c:v>
                </c:pt>
                <c:pt idx="19">
                  <c:v>42728</c:v>
                </c:pt>
                <c:pt idx="20">
                  <c:v>42727</c:v>
                </c:pt>
                <c:pt idx="21">
                  <c:v>42726</c:v>
                </c:pt>
                <c:pt idx="22">
                  <c:v>42725</c:v>
                </c:pt>
                <c:pt idx="23">
                  <c:v>42724</c:v>
                </c:pt>
                <c:pt idx="24">
                  <c:v>42723</c:v>
                </c:pt>
                <c:pt idx="25">
                  <c:v>42722</c:v>
                </c:pt>
                <c:pt idx="26">
                  <c:v>42721</c:v>
                </c:pt>
                <c:pt idx="27">
                  <c:v>42720</c:v>
                </c:pt>
                <c:pt idx="28">
                  <c:v>42719</c:v>
                </c:pt>
                <c:pt idx="29">
                  <c:v>42718</c:v>
                </c:pt>
                <c:pt idx="30">
                  <c:v>42717</c:v>
                </c:pt>
                <c:pt idx="31">
                  <c:v>42716</c:v>
                </c:pt>
                <c:pt idx="32">
                  <c:v>42715</c:v>
                </c:pt>
                <c:pt idx="33">
                  <c:v>42714</c:v>
                </c:pt>
                <c:pt idx="34">
                  <c:v>42713</c:v>
                </c:pt>
                <c:pt idx="35">
                  <c:v>42712</c:v>
                </c:pt>
                <c:pt idx="36">
                  <c:v>42711</c:v>
                </c:pt>
                <c:pt idx="37">
                  <c:v>42710</c:v>
                </c:pt>
                <c:pt idx="38">
                  <c:v>42709</c:v>
                </c:pt>
                <c:pt idx="39">
                  <c:v>42708</c:v>
                </c:pt>
                <c:pt idx="40">
                  <c:v>42707</c:v>
                </c:pt>
                <c:pt idx="41">
                  <c:v>42706</c:v>
                </c:pt>
                <c:pt idx="42">
                  <c:v>42705</c:v>
                </c:pt>
                <c:pt idx="43">
                  <c:v>42704</c:v>
                </c:pt>
                <c:pt idx="44">
                  <c:v>42703</c:v>
                </c:pt>
                <c:pt idx="45">
                  <c:v>42702</c:v>
                </c:pt>
                <c:pt idx="46">
                  <c:v>42701</c:v>
                </c:pt>
                <c:pt idx="47">
                  <c:v>42700</c:v>
                </c:pt>
                <c:pt idx="48">
                  <c:v>42699</c:v>
                </c:pt>
                <c:pt idx="49">
                  <c:v>42698</c:v>
                </c:pt>
                <c:pt idx="50">
                  <c:v>42697</c:v>
                </c:pt>
                <c:pt idx="51">
                  <c:v>42696</c:v>
                </c:pt>
                <c:pt idx="52">
                  <c:v>42695</c:v>
                </c:pt>
                <c:pt idx="53">
                  <c:v>42694</c:v>
                </c:pt>
                <c:pt idx="54">
                  <c:v>42693</c:v>
                </c:pt>
                <c:pt idx="55">
                  <c:v>42692</c:v>
                </c:pt>
                <c:pt idx="56">
                  <c:v>42691</c:v>
                </c:pt>
                <c:pt idx="57">
                  <c:v>42690</c:v>
                </c:pt>
                <c:pt idx="58">
                  <c:v>42689</c:v>
                </c:pt>
                <c:pt idx="59">
                  <c:v>42688</c:v>
                </c:pt>
                <c:pt idx="60">
                  <c:v>42687</c:v>
                </c:pt>
                <c:pt idx="61">
                  <c:v>42686</c:v>
                </c:pt>
                <c:pt idx="62">
                  <c:v>42685</c:v>
                </c:pt>
                <c:pt idx="63">
                  <c:v>42684</c:v>
                </c:pt>
                <c:pt idx="64">
                  <c:v>42683</c:v>
                </c:pt>
                <c:pt idx="65">
                  <c:v>42682</c:v>
                </c:pt>
                <c:pt idx="66">
                  <c:v>42681</c:v>
                </c:pt>
                <c:pt idx="67">
                  <c:v>42680</c:v>
                </c:pt>
                <c:pt idx="68">
                  <c:v>42679</c:v>
                </c:pt>
                <c:pt idx="69">
                  <c:v>42678</c:v>
                </c:pt>
                <c:pt idx="70">
                  <c:v>42677</c:v>
                </c:pt>
                <c:pt idx="71">
                  <c:v>42676</c:v>
                </c:pt>
                <c:pt idx="72">
                  <c:v>42675</c:v>
                </c:pt>
                <c:pt idx="73">
                  <c:v>42674</c:v>
                </c:pt>
                <c:pt idx="74">
                  <c:v>42673</c:v>
                </c:pt>
                <c:pt idx="75">
                  <c:v>42672</c:v>
                </c:pt>
                <c:pt idx="76">
                  <c:v>42671</c:v>
                </c:pt>
                <c:pt idx="77">
                  <c:v>42670</c:v>
                </c:pt>
                <c:pt idx="78">
                  <c:v>42669</c:v>
                </c:pt>
                <c:pt idx="79">
                  <c:v>42668</c:v>
                </c:pt>
                <c:pt idx="80">
                  <c:v>42667</c:v>
                </c:pt>
                <c:pt idx="81">
                  <c:v>42666</c:v>
                </c:pt>
                <c:pt idx="82">
                  <c:v>42665</c:v>
                </c:pt>
                <c:pt idx="83">
                  <c:v>42664</c:v>
                </c:pt>
                <c:pt idx="84">
                  <c:v>42663</c:v>
                </c:pt>
                <c:pt idx="85">
                  <c:v>42662</c:v>
                </c:pt>
                <c:pt idx="86">
                  <c:v>42661</c:v>
                </c:pt>
                <c:pt idx="87">
                  <c:v>42660</c:v>
                </c:pt>
                <c:pt idx="88">
                  <c:v>42659</c:v>
                </c:pt>
                <c:pt idx="89">
                  <c:v>42658</c:v>
                </c:pt>
                <c:pt idx="90">
                  <c:v>42657</c:v>
                </c:pt>
                <c:pt idx="91">
                  <c:v>42656</c:v>
                </c:pt>
                <c:pt idx="92">
                  <c:v>42655</c:v>
                </c:pt>
                <c:pt idx="93">
                  <c:v>42654</c:v>
                </c:pt>
                <c:pt idx="94">
                  <c:v>42653</c:v>
                </c:pt>
                <c:pt idx="95">
                  <c:v>42652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42648</c:v>
                </c:pt>
                <c:pt idx="100">
                  <c:v>42647</c:v>
                </c:pt>
                <c:pt idx="101">
                  <c:v>42646</c:v>
                </c:pt>
                <c:pt idx="102">
                  <c:v>42645</c:v>
                </c:pt>
                <c:pt idx="103">
                  <c:v>42644</c:v>
                </c:pt>
                <c:pt idx="104">
                  <c:v>42643</c:v>
                </c:pt>
                <c:pt idx="105">
                  <c:v>42642</c:v>
                </c:pt>
                <c:pt idx="106">
                  <c:v>42641</c:v>
                </c:pt>
                <c:pt idx="107">
                  <c:v>42640</c:v>
                </c:pt>
                <c:pt idx="108">
                  <c:v>42639</c:v>
                </c:pt>
                <c:pt idx="109">
                  <c:v>42638</c:v>
                </c:pt>
                <c:pt idx="110">
                  <c:v>42637</c:v>
                </c:pt>
                <c:pt idx="111">
                  <c:v>42636</c:v>
                </c:pt>
                <c:pt idx="112">
                  <c:v>42635</c:v>
                </c:pt>
                <c:pt idx="113">
                  <c:v>42634</c:v>
                </c:pt>
                <c:pt idx="114">
                  <c:v>42633</c:v>
                </c:pt>
                <c:pt idx="115">
                  <c:v>42632</c:v>
                </c:pt>
                <c:pt idx="116">
                  <c:v>42631</c:v>
                </c:pt>
                <c:pt idx="117">
                  <c:v>42630</c:v>
                </c:pt>
                <c:pt idx="118">
                  <c:v>42629</c:v>
                </c:pt>
                <c:pt idx="119">
                  <c:v>42628</c:v>
                </c:pt>
                <c:pt idx="120">
                  <c:v>42627</c:v>
                </c:pt>
                <c:pt idx="121">
                  <c:v>42626</c:v>
                </c:pt>
                <c:pt idx="122">
                  <c:v>42625</c:v>
                </c:pt>
                <c:pt idx="123">
                  <c:v>42624</c:v>
                </c:pt>
                <c:pt idx="124">
                  <c:v>42623</c:v>
                </c:pt>
                <c:pt idx="125">
                  <c:v>42622</c:v>
                </c:pt>
                <c:pt idx="126">
                  <c:v>42621</c:v>
                </c:pt>
                <c:pt idx="127">
                  <c:v>42620</c:v>
                </c:pt>
                <c:pt idx="128">
                  <c:v>42619</c:v>
                </c:pt>
                <c:pt idx="129">
                  <c:v>42618</c:v>
                </c:pt>
                <c:pt idx="130">
                  <c:v>42617</c:v>
                </c:pt>
                <c:pt idx="131">
                  <c:v>42616</c:v>
                </c:pt>
                <c:pt idx="132">
                  <c:v>42615</c:v>
                </c:pt>
                <c:pt idx="133">
                  <c:v>42614</c:v>
                </c:pt>
                <c:pt idx="134">
                  <c:v>42613</c:v>
                </c:pt>
                <c:pt idx="135">
                  <c:v>42612</c:v>
                </c:pt>
                <c:pt idx="136">
                  <c:v>42611</c:v>
                </c:pt>
                <c:pt idx="137">
                  <c:v>42610</c:v>
                </c:pt>
                <c:pt idx="138">
                  <c:v>42609</c:v>
                </c:pt>
                <c:pt idx="139">
                  <c:v>42608</c:v>
                </c:pt>
                <c:pt idx="140">
                  <c:v>42607</c:v>
                </c:pt>
                <c:pt idx="141">
                  <c:v>42606</c:v>
                </c:pt>
                <c:pt idx="142">
                  <c:v>42605</c:v>
                </c:pt>
                <c:pt idx="143">
                  <c:v>42604</c:v>
                </c:pt>
                <c:pt idx="144">
                  <c:v>42603</c:v>
                </c:pt>
                <c:pt idx="145">
                  <c:v>42602</c:v>
                </c:pt>
                <c:pt idx="146">
                  <c:v>42601</c:v>
                </c:pt>
                <c:pt idx="147">
                  <c:v>42600</c:v>
                </c:pt>
                <c:pt idx="148">
                  <c:v>42599</c:v>
                </c:pt>
                <c:pt idx="149">
                  <c:v>42598</c:v>
                </c:pt>
                <c:pt idx="150">
                  <c:v>42597</c:v>
                </c:pt>
                <c:pt idx="151">
                  <c:v>42596</c:v>
                </c:pt>
                <c:pt idx="152">
                  <c:v>42595</c:v>
                </c:pt>
                <c:pt idx="153">
                  <c:v>42594</c:v>
                </c:pt>
                <c:pt idx="154">
                  <c:v>42593</c:v>
                </c:pt>
                <c:pt idx="155">
                  <c:v>42592</c:v>
                </c:pt>
                <c:pt idx="156">
                  <c:v>42591</c:v>
                </c:pt>
                <c:pt idx="157">
                  <c:v>42590</c:v>
                </c:pt>
                <c:pt idx="158">
                  <c:v>42589</c:v>
                </c:pt>
                <c:pt idx="159">
                  <c:v>42588</c:v>
                </c:pt>
                <c:pt idx="160">
                  <c:v>42587</c:v>
                </c:pt>
                <c:pt idx="161">
                  <c:v>42586</c:v>
                </c:pt>
                <c:pt idx="162">
                  <c:v>42585</c:v>
                </c:pt>
                <c:pt idx="163">
                  <c:v>42584</c:v>
                </c:pt>
                <c:pt idx="164">
                  <c:v>42583</c:v>
                </c:pt>
                <c:pt idx="165">
                  <c:v>42582</c:v>
                </c:pt>
                <c:pt idx="166">
                  <c:v>42581</c:v>
                </c:pt>
                <c:pt idx="167">
                  <c:v>42580</c:v>
                </c:pt>
                <c:pt idx="168">
                  <c:v>42579</c:v>
                </c:pt>
                <c:pt idx="169">
                  <c:v>42578</c:v>
                </c:pt>
                <c:pt idx="170">
                  <c:v>42577</c:v>
                </c:pt>
                <c:pt idx="171">
                  <c:v>42576</c:v>
                </c:pt>
                <c:pt idx="172">
                  <c:v>42575</c:v>
                </c:pt>
                <c:pt idx="173">
                  <c:v>42574</c:v>
                </c:pt>
                <c:pt idx="174">
                  <c:v>42573</c:v>
                </c:pt>
                <c:pt idx="175">
                  <c:v>42572</c:v>
                </c:pt>
                <c:pt idx="176">
                  <c:v>42571</c:v>
                </c:pt>
                <c:pt idx="177">
                  <c:v>42570</c:v>
                </c:pt>
                <c:pt idx="178">
                  <c:v>42569</c:v>
                </c:pt>
                <c:pt idx="179">
                  <c:v>42568</c:v>
                </c:pt>
                <c:pt idx="180">
                  <c:v>42567</c:v>
                </c:pt>
                <c:pt idx="181">
                  <c:v>42566</c:v>
                </c:pt>
                <c:pt idx="182">
                  <c:v>42565</c:v>
                </c:pt>
                <c:pt idx="183">
                  <c:v>42564</c:v>
                </c:pt>
                <c:pt idx="184">
                  <c:v>42563</c:v>
                </c:pt>
                <c:pt idx="185">
                  <c:v>42562</c:v>
                </c:pt>
                <c:pt idx="186">
                  <c:v>42561</c:v>
                </c:pt>
                <c:pt idx="187">
                  <c:v>42560</c:v>
                </c:pt>
                <c:pt idx="188">
                  <c:v>42559</c:v>
                </c:pt>
                <c:pt idx="189">
                  <c:v>42558</c:v>
                </c:pt>
                <c:pt idx="190">
                  <c:v>42557</c:v>
                </c:pt>
                <c:pt idx="191">
                  <c:v>42556</c:v>
                </c:pt>
                <c:pt idx="192">
                  <c:v>42555</c:v>
                </c:pt>
                <c:pt idx="193">
                  <c:v>42554</c:v>
                </c:pt>
                <c:pt idx="194">
                  <c:v>42553</c:v>
                </c:pt>
                <c:pt idx="195">
                  <c:v>42552</c:v>
                </c:pt>
                <c:pt idx="196">
                  <c:v>42551</c:v>
                </c:pt>
                <c:pt idx="197">
                  <c:v>42550</c:v>
                </c:pt>
                <c:pt idx="198">
                  <c:v>42549</c:v>
                </c:pt>
                <c:pt idx="199">
                  <c:v>42548</c:v>
                </c:pt>
                <c:pt idx="200">
                  <c:v>42547</c:v>
                </c:pt>
                <c:pt idx="201">
                  <c:v>42546</c:v>
                </c:pt>
                <c:pt idx="202">
                  <c:v>42545</c:v>
                </c:pt>
                <c:pt idx="203">
                  <c:v>42544</c:v>
                </c:pt>
                <c:pt idx="204">
                  <c:v>42543</c:v>
                </c:pt>
                <c:pt idx="205">
                  <c:v>42542</c:v>
                </c:pt>
                <c:pt idx="206">
                  <c:v>42541</c:v>
                </c:pt>
                <c:pt idx="207">
                  <c:v>42540</c:v>
                </c:pt>
                <c:pt idx="208">
                  <c:v>42539</c:v>
                </c:pt>
                <c:pt idx="209">
                  <c:v>42538</c:v>
                </c:pt>
                <c:pt idx="210">
                  <c:v>42537</c:v>
                </c:pt>
                <c:pt idx="211">
                  <c:v>42536</c:v>
                </c:pt>
                <c:pt idx="212">
                  <c:v>42535</c:v>
                </c:pt>
                <c:pt idx="213">
                  <c:v>42534</c:v>
                </c:pt>
                <c:pt idx="214">
                  <c:v>42533</c:v>
                </c:pt>
                <c:pt idx="215">
                  <c:v>42532</c:v>
                </c:pt>
                <c:pt idx="216">
                  <c:v>42531</c:v>
                </c:pt>
                <c:pt idx="217">
                  <c:v>42530</c:v>
                </c:pt>
                <c:pt idx="218">
                  <c:v>42529</c:v>
                </c:pt>
                <c:pt idx="219">
                  <c:v>42528</c:v>
                </c:pt>
                <c:pt idx="220">
                  <c:v>42527</c:v>
                </c:pt>
                <c:pt idx="221">
                  <c:v>42526</c:v>
                </c:pt>
                <c:pt idx="222">
                  <c:v>42525</c:v>
                </c:pt>
                <c:pt idx="223">
                  <c:v>42524</c:v>
                </c:pt>
                <c:pt idx="224">
                  <c:v>42523</c:v>
                </c:pt>
                <c:pt idx="225">
                  <c:v>42522</c:v>
                </c:pt>
                <c:pt idx="226">
                  <c:v>42521</c:v>
                </c:pt>
                <c:pt idx="227">
                  <c:v>42520</c:v>
                </c:pt>
                <c:pt idx="228">
                  <c:v>42519</c:v>
                </c:pt>
                <c:pt idx="229">
                  <c:v>42518</c:v>
                </c:pt>
                <c:pt idx="230">
                  <c:v>42517</c:v>
                </c:pt>
                <c:pt idx="231">
                  <c:v>42516</c:v>
                </c:pt>
                <c:pt idx="232">
                  <c:v>42515</c:v>
                </c:pt>
                <c:pt idx="233">
                  <c:v>42514</c:v>
                </c:pt>
                <c:pt idx="234">
                  <c:v>42513</c:v>
                </c:pt>
                <c:pt idx="235">
                  <c:v>42512</c:v>
                </c:pt>
                <c:pt idx="236">
                  <c:v>42511</c:v>
                </c:pt>
                <c:pt idx="237">
                  <c:v>42510</c:v>
                </c:pt>
                <c:pt idx="238">
                  <c:v>42509</c:v>
                </c:pt>
                <c:pt idx="239">
                  <c:v>42508</c:v>
                </c:pt>
                <c:pt idx="240">
                  <c:v>42507</c:v>
                </c:pt>
                <c:pt idx="241">
                  <c:v>42506</c:v>
                </c:pt>
                <c:pt idx="242">
                  <c:v>42505</c:v>
                </c:pt>
                <c:pt idx="243">
                  <c:v>42504</c:v>
                </c:pt>
                <c:pt idx="244">
                  <c:v>42503</c:v>
                </c:pt>
                <c:pt idx="245">
                  <c:v>42502</c:v>
                </c:pt>
                <c:pt idx="246">
                  <c:v>42501</c:v>
                </c:pt>
                <c:pt idx="247">
                  <c:v>42500</c:v>
                </c:pt>
                <c:pt idx="248">
                  <c:v>42499</c:v>
                </c:pt>
                <c:pt idx="249">
                  <c:v>42498</c:v>
                </c:pt>
                <c:pt idx="250">
                  <c:v>42497</c:v>
                </c:pt>
                <c:pt idx="251">
                  <c:v>42496</c:v>
                </c:pt>
                <c:pt idx="252">
                  <c:v>42495</c:v>
                </c:pt>
                <c:pt idx="253">
                  <c:v>42494</c:v>
                </c:pt>
                <c:pt idx="254">
                  <c:v>42493</c:v>
                </c:pt>
                <c:pt idx="255">
                  <c:v>42492</c:v>
                </c:pt>
                <c:pt idx="256">
                  <c:v>42491</c:v>
                </c:pt>
                <c:pt idx="257">
                  <c:v>42490</c:v>
                </c:pt>
                <c:pt idx="258">
                  <c:v>42489</c:v>
                </c:pt>
                <c:pt idx="259">
                  <c:v>42488</c:v>
                </c:pt>
                <c:pt idx="260">
                  <c:v>42487</c:v>
                </c:pt>
                <c:pt idx="261">
                  <c:v>42486</c:v>
                </c:pt>
                <c:pt idx="262">
                  <c:v>42485</c:v>
                </c:pt>
                <c:pt idx="263">
                  <c:v>42484</c:v>
                </c:pt>
                <c:pt idx="264">
                  <c:v>42483</c:v>
                </c:pt>
                <c:pt idx="265">
                  <c:v>42482</c:v>
                </c:pt>
                <c:pt idx="266">
                  <c:v>42481</c:v>
                </c:pt>
                <c:pt idx="267">
                  <c:v>42480</c:v>
                </c:pt>
                <c:pt idx="268">
                  <c:v>42479</c:v>
                </c:pt>
                <c:pt idx="269">
                  <c:v>42478</c:v>
                </c:pt>
                <c:pt idx="270">
                  <c:v>42477</c:v>
                </c:pt>
                <c:pt idx="271">
                  <c:v>42476</c:v>
                </c:pt>
                <c:pt idx="272">
                  <c:v>42475</c:v>
                </c:pt>
                <c:pt idx="273">
                  <c:v>42474</c:v>
                </c:pt>
                <c:pt idx="274">
                  <c:v>42473</c:v>
                </c:pt>
                <c:pt idx="275">
                  <c:v>42472</c:v>
                </c:pt>
                <c:pt idx="276">
                  <c:v>42471</c:v>
                </c:pt>
                <c:pt idx="277">
                  <c:v>42470</c:v>
                </c:pt>
                <c:pt idx="278">
                  <c:v>42469</c:v>
                </c:pt>
                <c:pt idx="279">
                  <c:v>42468</c:v>
                </c:pt>
                <c:pt idx="280">
                  <c:v>42467</c:v>
                </c:pt>
                <c:pt idx="281">
                  <c:v>42466</c:v>
                </c:pt>
                <c:pt idx="282">
                  <c:v>42465</c:v>
                </c:pt>
                <c:pt idx="283">
                  <c:v>42464</c:v>
                </c:pt>
                <c:pt idx="284">
                  <c:v>42463</c:v>
                </c:pt>
                <c:pt idx="285">
                  <c:v>42462</c:v>
                </c:pt>
                <c:pt idx="286">
                  <c:v>42461</c:v>
                </c:pt>
                <c:pt idx="287">
                  <c:v>42460</c:v>
                </c:pt>
              </c:numCache>
            </c:numRef>
          </c:cat>
          <c:val>
            <c:numRef>
              <c:f>Data1!$W$9:$W$296</c:f>
              <c:numCache>
                <c:formatCode>0.0</c:formatCode>
                <c:ptCount val="288"/>
                <c:pt idx="24">
                  <c:v>2.715999999999994</c:v>
                </c:pt>
                <c:pt idx="25">
                  <c:v>2.4619999999999962</c:v>
                </c:pt>
                <c:pt idx="26">
                  <c:v>2.5630000000000024</c:v>
                </c:pt>
                <c:pt idx="27">
                  <c:v>2.7144000000000048</c:v>
                </c:pt>
                <c:pt idx="28">
                  <c:v>1.9554000000000045</c:v>
                </c:pt>
                <c:pt idx="29">
                  <c:v>2.4112000000000009</c:v>
                </c:pt>
                <c:pt idx="30">
                  <c:v>3.072800000000008</c:v>
                </c:pt>
                <c:pt idx="31">
                  <c:v>2.8690000000000069</c:v>
                </c:pt>
                <c:pt idx="32">
                  <c:v>2.1071999999999989</c:v>
                </c:pt>
                <c:pt idx="33">
                  <c:v>0.34939999999999571</c:v>
                </c:pt>
                <c:pt idx="34">
                  <c:v>1.7530000000000001</c:v>
                </c:pt>
                <c:pt idx="35">
                  <c:v>2.715999999999994</c:v>
                </c:pt>
                <c:pt idx="51">
                  <c:v>3.6000000000058208E-3</c:v>
                </c:pt>
                <c:pt idx="52">
                  <c:v>1.7031999999999954</c:v>
                </c:pt>
                <c:pt idx="53">
                  <c:v>2.5119999999999933</c:v>
                </c:pt>
                <c:pt idx="54">
                  <c:v>1.9554000000000045</c:v>
                </c:pt>
                <c:pt idx="55">
                  <c:v>1.5015999999999963</c:v>
                </c:pt>
                <c:pt idx="56">
                  <c:v>0.65020000000000522</c:v>
                </c:pt>
                <c:pt idx="57">
                  <c:v>0.79959999999999809</c:v>
                </c:pt>
                <c:pt idx="58">
                  <c:v>1.1499999999999986</c:v>
                </c:pt>
                <c:pt idx="59">
                  <c:v>2.0056000000000012</c:v>
                </c:pt>
                <c:pt idx="60">
                  <c:v>1.8039999999999949</c:v>
                </c:pt>
                <c:pt idx="61">
                  <c:v>1.7031999999999954</c:v>
                </c:pt>
                <c:pt idx="62">
                  <c:v>1.3008000000000095</c:v>
                </c:pt>
                <c:pt idx="63">
                  <c:v>0.74979999999999336</c:v>
                </c:pt>
                <c:pt idx="64">
                  <c:v>2.8168000000000006</c:v>
                </c:pt>
                <c:pt idx="65">
                  <c:v>0.54959999999999809</c:v>
                </c:pt>
                <c:pt idx="66">
                  <c:v>0.10000000000000142</c:v>
                </c:pt>
                <c:pt idx="67">
                  <c:v>1.1499999999999986</c:v>
                </c:pt>
                <c:pt idx="68">
                  <c:v>1.1499999999999986</c:v>
                </c:pt>
                <c:pt idx="69">
                  <c:v>0.94899999999999807</c:v>
                </c:pt>
                <c:pt idx="70">
                  <c:v>-0.34499999999999886</c:v>
                </c:pt>
                <c:pt idx="71">
                  <c:v>-0.64160000000001105</c:v>
                </c:pt>
                <c:pt idx="72">
                  <c:v>-0.6904000000000039</c:v>
                </c:pt>
                <c:pt idx="73">
                  <c:v>-0.64160000000001105</c:v>
                </c:pt>
                <c:pt idx="74">
                  <c:v>0.39880000000000138</c:v>
                </c:pt>
                <c:pt idx="75">
                  <c:v>-0.64160000000001105</c:v>
                </c:pt>
                <c:pt idx="76">
                  <c:v>-0.64160000000001105</c:v>
                </c:pt>
                <c:pt idx="77">
                  <c:v>-0.9859999999999971</c:v>
                </c:pt>
                <c:pt idx="78">
                  <c:v>-0.34279999999999688</c:v>
                </c:pt>
                <c:pt idx="79">
                  <c:v>-0.34499999999999886</c:v>
                </c:pt>
                <c:pt idx="80">
                  <c:v>0.54699999999999704</c:v>
                </c:pt>
                <c:pt idx="81">
                  <c:v>0.29680000000000462</c:v>
                </c:pt>
                <c:pt idx="82">
                  <c:v>0.14920000000000044</c:v>
                </c:pt>
                <c:pt idx="83">
                  <c:v>0.69839999999999947</c:v>
                </c:pt>
                <c:pt idx="84">
                  <c:v>0.94899999999999807</c:v>
                </c:pt>
                <c:pt idx="85">
                  <c:v>-0.39399999999999835</c:v>
                </c:pt>
                <c:pt idx="86">
                  <c:v>0.40079999999999671</c:v>
                </c:pt>
                <c:pt idx="87">
                  <c:v>0.94899999999999807</c:v>
                </c:pt>
                <c:pt idx="88">
                  <c:v>1.1000000000000014</c:v>
                </c:pt>
                <c:pt idx="89">
                  <c:v>0.84939999999999571</c:v>
                </c:pt>
                <c:pt idx="90">
                  <c:v>1.2506000000000057</c:v>
                </c:pt>
                <c:pt idx="91">
                  <c:v>0.25199999999999534</c:v>
                </c:pt>
                <c:pt idx="92">
                  <c:v>0.69999999999999574</c:v>
                </c:pt>
                <c:pt idx="93">
                  <c:v>0.25060000000000571</c:v>
                </c:pt>
                <c:pt idx="94">
                  <c:v>-0.1980000000000004</c:v>
                </c:pt>
                <c:pt idx="95">
                  <c:v>5.2999999999997272E-2</c:v>
                </c:pt>
                <c:pt idx="96">
                  <c:v>0.45040000000000902</c:v>
                </c:pt>
                <c:pt idx="97">
                  <c:v>1.1499999999999986</c:v>
                </c:pt>
                <c:pt idx="98">
                  <c:v>0.59919999999999618</c:v>
                </c:pt>
                <c:pt idx="99">
                  <c:v>-1.3819999999999979</c:v>
                </c:pt>
                <c:pt idx="100">
                  <c:v>-0.19519999999999982</c:v>
                </c:pt>
                <c:pt idx="101">
                  <c:v>-0.93739999999999668</c:v>
                </c:pt>
                <c:pt idx="102">
                  <c:v>0.34939999999999571</c:v>
                </c:pt>
                <c:pt idx="103">
                  <c:v>0.34939999999999571</c:v>
                </c:pt>
                <c:pt idx="104">
                  <c:v>-0.49199999999999733</c:v>
                </c:pt>
                <c:pt idx="105">
                  <c:v>1.1499999999999986</c:v>
                </c:pt>
                <c:pt idx="106">
                  <c:v>0.40079999999999671</c:v>
                </c:pt>
                <c:pt idx="107">
                  <c:v>-0.14599999999999369</c:v>
                </c:pt>
                <c:pt idx="108">
                  <c:v>0.79760000000000275</c:v>
                </c:pt>
                <c:pt idx="109">
                  <c:v>3.0219999999999985</c:v>
                </c:pt>
                <c:pt idx="110">
                  <c:v>1.9551999999999907</c:v>
                </c:pt>
                <c:pt idx="111">
                  <c:v>0.89920000000000044</c:v>
                </c:pt>
                <c:pt idx="112">
                  <c:v>-1.387999999999991</c:v>
                </c:pt>
                <c:pt idx="113">
                  <c:v>0.10000000000000142</c:v>
                </c:pt>
                <c:pt idx="114">
                  <c:v>-0.39399999999999835</c:v>
                </c:pt>
                <c:pt idx="115">
                  <c:v>0.10000000000000142</c:v>
                </c:pt>
                <c:pt idx="116">
                  <c:v>-0.10000000000000142</c:v>
                </c:pt>
                <c:pt idx="117">
                  <c:v>0.2517999999999958</c:v>
                </c:pt>
                <c:pt idx="118">
                  <c:v>0.29999999999999716</c:v>
                </c:pt>
                <c:pt idx="119">
                  <c:v>0.49759999999999849</c:v>
                </c:pt>
                <c:pt idx="120">
                  <c:v>1.0499999999999972</c:v>
                </c:pt>
                <c:pt idx="121">
                  <c:v>-0.14900000000000091</c:v>
                </c:pt>
                <c:pt idx="122">
                  <c:v>1.2999999999999972</c:v>
                </c:pt>
                <c:pt idx="123">
                  <c:v>1.5015999999999963</c:v>
                </c:pt>
                <c:pt idx="124">
                  <c:v>1.9554000000000045</c:v>
                </c:pt>
                <c:pt idx="125">
                  <c:v>1.6023999999999958</c:v>
                </c:pt>
                <c:pt idx="126">
                  <c:v>1.1000000000000014</c:v>
                </c:pt>
                <c:pt idx="127">
                  <c:v>0.45040000000000902</c:v>
                </c:pt>
                <c:pt idx="128">
                  <c:v>1.7031999999999954</c:v>
                </c:pt>
                <c:pt idx="129">
                  <c:v>0.54959999999999809</c:v>
                </c:pt>
                <c:pt idx="130">
                  <c:v>0.89920000000000044</c:v>
                </c:pt>
                <c:pt idx="131">
                  <c:v>2.4619999999999962</c:v>
                </c:pt>
                <c:pt idx="132">
                  <c:v>-0.29600000000000648</c:v>
                </c:pt>
                <c:pt idx="133">
                  <c:v>-0.14900000000000091</c:v>
                </c:pt>
                <c:pt idx="134">
                  <c:v>-2.2139999999999986</c:v>
                </c:pt>
                <c:pt idx="135">
                  <c:v>-0.89360000000000639</c:v>
                </c:pt>
                <c:pt idx="136">
                  <c:v>1.2976000000000028</c:v>
                </c:pt>
                <c:pt idx="137">
                  <c:v>2.0559999999999903</c:v>
                </c:pt>
                <c:pt idx="138">
                  <c:v>0.29999999999999716</c:v>
                </c:pt>
                <c:pt idx="139">
                  <c:v>-0.59279999999999688</c:v>
                </c:pt>
                <c:pt idx="140">
                  <c:v>-9.6800000000001774E-2</c:v>
                </c:pt>
                <c:pt idx="141">
                  <c:v>-1.4301999999999992</c:v>
                </c:pt>
                <c:pt idx="142">
                  <c:v>-0.79160000000000252</c:v>
                </c:pt>
                <c:pt idx="143">
                  <c:v>0.79760000000000275</c:v>
                </c:pt>
                <c:pt idx="144">
                  <c:v>1.1000000000000014</c:v>
                </c:pt>
                <c:pt idx="145">
                  <c:v>-0.64160000000001105</c:v>
                </c:pt>
                <c:pt idx="146">
                  <c:v>0.34939999999999571</c:v>
                </c:pt>
                <c:pt idx="147">
                  <c:v>-1.526600000000002</c:v>
                </c:pt>
                <c:pt idx="148">
                  <c:v>-1.3819999999999979</c:v>
                </c:pt>
                <c:pt idx="149">
                  <c:v>-0.10000000000000142</c:v>
                </c:pt>
                <c:pt idx="150">
                  <c:v>-0.10000000000000142</c:v>
                </c:pt>
                <c:pt idx="151">
                  <c:v>0.10000000000000142</c:v>
                </c:pt>
                <c:pt idx="152">
                  <c:v>0.20120000000000005</c:v>
                </c:pt>
                <c:pt idx="153">
                  <c:v>5.0800000000009504E-2</c:v>
                </c:pt>
                <c:pt idx="154">
                  <c:v>0.59919999999999618</c:v>
                </c:pt>
                <c:pt idx="155">
                  <c:v>-1.1317999999999984</c:v>
                </c:pt>
                <c:pt idx="156">
                  <c:v>-0.83680000000000376</c:v>
                </c:pt>
                <c:pt idx="157">
                  <c:v>3.6000000000058208E-3</c:v>
                </c:pt>
                <c:pt idx="158">
                  <c:v>-1.436000000000007</c:v>
                </c:pt>
                <c:pt idx="159">
                  <c:v>-1.867999999999995</c:v>
                </c:pt>
                <c:pt idx="160">
                  <c:v>-0.49520000000000408</c:v>
                </c:pt>
                <c:pt idx="161">
                  <c:v>0.89679999999999893</c:v>
                </c:pt>
                <c:pt idx="162">
                  <c:v>0.45040000000000902</c:v>
                </c:pt>
                <c:pt idx="163">
                  <c:v>0.54959999999999809</c:v>
                </c:pt>
                <c:pt idx="164">
                  <c:v>0.79760000000000275</c:v>
                </c:pt>
                <c:pt idx="165">
                  <c:v>0.20120000000000005</c:v>
                </c:pt>
                <c:pt idx="166">
                  <c:v>0.10000000000000142</c:v>
                </c:pt>
                <c:pt idx="167">
                  <c:v>-0.34499999999999886</c:v>
                </c:pt>
                <c:pt idx="168">
                  <c:v>0.74799999999999756</c:v>
                </c:pt>
                <c:pt idx="169">
                  <c:v>0.79760000000000275</c:v>
                </c:pt>
                <c:pt idx="170">
                  <c:v>0.69839999999999947</c:v>
                </c:pt>
                <c:pt idx="171">
                  <c:v>1.7024000000000044</c:v>
                </c:pt>
                <c:pt idx="172">
                  <c:v>2.6649999999999991</c:v>
                </c:pt>
                <c:pt idx="173">
                  <c:v>1.5999999999962711E-3</c:v>
                </c:pt>
                <c:pt idx="174">
                  <c:v>-0.64160000000001105</c:v>
                </c:pt>
                <c:pt idx="175">
                  <c:v>0.5</c:v>
                </c:pt>
                <c:pt idx="176">
                  <c:v>-0.34499999999999886</c:v>
                </c:pt>
                <c:pt idx="177">
                  <c:v>-0.29600000000000648</c:v>
                </c:pt>
                <c:pt idx="178">
                  <c:v>1.3008000000000095</c:v>
                </c:pt>
                <c:pt idx="179">
                  <c:v>-0.49199999999999733</c:v>
                </c:pt>
                <c:pt idx="180">
                  <c:v>0.65020000000000522</c:v>
                </c:pt>
                <c:pt idx="181">
                  <c:v>-0.83680000000000376</c:v>
                </c:pt>
                <c:pt idx="182">
                  <c:v>-0.54400000000000404</c:v>
                </c:pt>
                <c:pt idx="183">
                  <c:v>0.79959999999999809</c:v>
                </c:pt>
                <c:pt idx="184">
                  <c:v>-0.64160000000001105</c:v>
                </c:pt>
                <c:pt idx="185">
                  <c:v>0.64880000000000138</c:v>
                </c:pt>
                <c:pt idx="186">
                  <c:v>1.6020000000000039</c:v>
                </c:pt>
                <c:pt idx="187">
                  <c:v>2.1071999999999989</c:v>
                </c:pt>
                <c:pt idx="188">
                  <c:v>-0.29600000000000648</c:v>
                </c:pt>
                <c:pt idx="189">
                  <c:v>1.3509999999999991</c:v>
                </c:pt>
                <c:pt idx="190">
                  <c:v>1.1000000000000014</c:v>
                </c:pt>
                <c:pt idx="191">
                  <c:v>2.8168000000000006</c:v>
                </c:pt>
                <c:pt idx="192">
                  <c:v>2.5119999999999933</c:v>
                </c:pt>
                <c:pt idx="193">
                  <c:v>1.6020000000000039</c:v>
                </c:pt>
                <c:pt idx="194">
                  <c:v>1.247799999999998</c:v>
                </c:pt>
                <c:pt idx="195">
                  <c:v>2.5127999999999986</c:v>
                </c:pt>
                <c:pt idx="196">
                  <c:v>2.1071999999999989</c:v>
                </c:pt>
                <c:pt idx="197">
                  <c:v>-0.59279999999999688</c:v>
                </c:pt>
                <c:pt idx="198">
                  <c:v>1.5519999999999996</c:v>
                </c:pt>
                <c:pt idx="199">
                  <c:v>0.29999999999999716</c:v>
                </c:pt>
                <c:pt idx="200">
                  <c:v>2.9200000000000017</c:v>
                </c:pt>
                <c:pt idx="201">
                  <c:v>1.6020000000000039</c:v>
                </c:pt>
                <c:pt idx="202">
                  <c:v>0.29999999999999716</c:v>
                </c:pt>
                <c:pt idx="203">
                  <c:v>0.79760000000000275</c:v>
                </c:pt>
                <c:pt idx="204">
                  <c:v>1.247799999999998</c:v>
                </c:pt>
                <c:pt idx="205">
                  <c:v>0.99879999999998859</c:v>
                </c:pt>
                <c:pt idx="206">
                  <c:v>2.5127999999999986</c:v>
                </c:pt>
                <c:pt idx="207">
                  <c:v>0.54959999999999809</c:v>
                </c:pt>
                <c:pt idx="208">
                  <c:v>1.2999999999999972</c:v>
                </c:pt>
                <c:pt idx="209">
                  <c:v>0.79959999999999809</c:v>
                </c:pt>
                <c:pt idx="210">
                  <c:v>0.39880000000000138</c:v>
                </c:pt>
                <c:pt idx="211">
                  <c:v>0.79959999999999809</c:v>
                </c:pt>
                <c:pt idx="212">
                  <c:v>1.5519999999999996</c:v>
                </c:pt>
                <c:pt idx="213">
                  <c:v>2.4619999999999962</c:v>
                </c:pt>
                <c:pt idx="214">
                  <c:v>2.2587999999999937</c:v>
                </c:pt>
                <c:pt idx="215">
                  <c:v>1.9554000000000045</c:v>
                </c:pt>
                <c:pt idx="216">
                  <c:v>0.69999999999999574</c:v>
                </c:pt>
                <c:pt idx="217">
                  <c:v>0.69999999999999574</c:v>
                </c:pt>
                <c:pt idx="218">
                  <c:v>1.5518000000000001</c:v>
                </c:pt>
                <c:pt idx="219">
                  <c:v>1.3999999999999986</c:v>
                </c:pt>
                <c:pt idx="220">
                  <c:v>2.2590000000000074</c:v>
                </c:pt>
                <c:pt idx="221">
                  <c:v>1.9047999999999945</c:v>
                </c:pt>
                <c:pt idx="222">
                  <c:v>1.1979999999999933</c:v>
                </c:pt>
                <c:pt idx="223">
                  <c:v>0.34600000000000364</c:v>
                </c:pt>
                <c:pt idx="224">
                  <c:v>1.247799999999998</c:v>
                </c:pt>
                <c:pt idx="225">
                  <c:v>1.6999999999999957</c:v>
                </c:pt>
                <c:pt idx="226">
                  <c:v>2.9200000000000017</c:v>
                </c:pt>
                <c:pt idx="227">
                  <c:v>4.2519999999999953</c:v>
                </c:pt>
                <c:pt idx="228">
                  <c:v>1.7031999999999954</c:v>
                </c:pt>
                <c:pt idx="229">
                  <c:v>1.8543999999999912</c:v>
                </c:pt>
                <c:pt idx="230">
                  <c:v>2.0819000000000045</c:v>
                </c:pt>
                <c:pt idx="231">
                  <c:v>1.200400000000009</c:v>
                </c:pt>
                <c:pt idx="232">
                  <c:v>1.7031999999999954</c:v>
                </c:pt>
                <c:pt idx="233">
                  <c:v>1.5015999999999963</c:v>
                </c:pt>
                <c:pt idx="234">
                  <c:v>2.970400000000005</c:v>
                </c:pt>
                <c:pt idx="235">
                  <c:v>1.7536000000000058</c:v>
                </c:pt>
                <c:pt idx="236">
                  <c:v>2.3095999999999961</c:v>
                </c:pt>
                <c:pt idx="237">
                  <c:v>0.29999999999999716</c:v>
                </c:pt>
                <c:pt idx="238">
                  <c:v>1.4011999999999958</c:v>
                </c:pt>
                <c:pt idx="239">
                  <c:v>2.5119999999999933</c:v>
                </c:pt>
                <c:pt idx="240">
                  <c:v>1.5015999999999963</c:v>
                </c:pt>
                <c:pt idx="241">
                  <c:v>2.1071999999999989</c:v>
                </c:pt>
                <c:pt idx="242">
                  <c:v>2.5127999999999986</c:v>
                </c:pt>
                <c:pt idx="243">
                  <c:v>2.3095999999999961</c:v>
                </c:pt>
                <c:pt idx="244">
                  <c:v>1.4007999999999967</c:v>
                </c:pt>
                <c:pt idx="245">
                  <c:v>0.60040000000000049</c:v>
                </c:pt>
                <c:pt idx="246">
                  <c:v>1</c:v>
                </c:pt>
                <c:pt idx="247">
                  <c:v>1.1000000000000014</c:v>
                </c:pt>
                <c:pt idx="248">
                  <c:v>3.4804000000000102</c:v>
                </c:pt>
                <c:pt idx="249">
                  <c:v>2.5630000000000024</c:v>
                </c:pt>
                <c:pt idx="250">
                  <c:v>2.6140000000000043</c:v>
                </c:pt>
                <c:pt idx="251">
                  <c:v>1.5015999999999963</c:v>
                </c:pt>
                <c:pt idx="252">
                  <c:v>3.0709999999999908</c:v>
                </c:pt>
                <c:pt idx="253">
                  <c:v>2.3590000000000018</c:v>
                </c:pt>
                <c:pt idx="254">
                  <c:v>2.4609999999999914</c:v>
                </c:pt>
                <c:pt idx="255">
                  <c:v>3.3793999999999969</c:v>
                </c:pt>
                <c:pt idx="256">
                  <c:v>3.7877999999999972</c:v>
                </c:pt>
                <c:pt idx="257">
                  <c:v>2.8680000000000021</c:v>
                </c:pt>
                <c:pt idx="258">
                  <c:v>2.2079999999999913</c:v>
                </c:pt>
                <c:pt idx="259">
                  <c:v>2.6631999999999962</c:v>
                </c:pt>
                <c:pt idx="260">
                  <c:v>1.0249999999999986</c:v>
                </c:pt>
                <c:pt idx="261">
                  <c:v>1.5519999999999996</c:v>
                </c:pt>
                <c:pt idx="262">
                  <c:v>2.4609999999999914</c:v>
                </c:pt>
                <c:pt idx="263">
                  <c:v>4.044000000000004</c:v>
                </c:pt>
                <c:pt idx="264">
                  <c:v>1.8543999999999912</c:v>
                </c:pt>
                <c:pt idx="265">
                  <c:v>2.2587999999999937</c:v>
                </c:pt>
                <c:pt idx="266">
                  <c:v>2.5119999999999933</c:v>
                </c:pt>
                <c:pt idx="267">
                  <c:v>3.377200000000002</c:v>
                </c:pt>
                <c:pt idx="268">
                  <c:v>3.73599999999999</c:v>
                </c:pt>
                <c:pt idx="269">
                  <c:v>4.044000000000004</c:v>
                </c:pt>
                <c:pt idx="270">
                  <c:v>3.3793999999999969</c:v>
                </c:pt>
                <c:pt idx="271">
                  <c:v>3.2765999999999948</c:v>
                </c:pt>
                <c:pt idx="272">
                  <c:v>3.019599999999997</c:v>
                </c:pt>
                <c:pt idx="273">
                  <c:v>2.6631999999999962</c:v>
                </c:pt>
                <c:pt idx="274">
                  <c:v>2.3095999999999961</c:v>
                </c:pt>
                <c:pt idx="275">
                  <c:v>1.5015999999999963</c:v>
                </c:pt>
                <c:pt idx="276">
                  <c:v>2.9191999999999965</c:v>
                </c:pt>
                <c:pt idx="277">
                  <c:v>2.715999999999994</c:v>
                </c:pt>
                <c:pt idx="278">
                  <c:v>2.2079999999999913</c:v>
                </c:pt>
                <c:pt idx="279">
                  <c:v>2.1550000000000011</c:v>
                </c:pt>
                <c:pt idx="280">
                  <c:v>1.8035999999999959</c:v>
                </c:pt>
                <c:pt idx="281">
                  <c:v>2.5119999999999933</c:v>
                </c:pt>
                <c:pt idx="282">
                  <c:v>3.019599999999997</c:v>
                </c:pt>
                <c:pt idx="283">
                  <c:v>4.0985999999999976</c:v>
                </c:pt>
                <c:pt idx="284">
                  <c:v>1.9551999999999907</c:v>
                </c:pt>
                <c:pt idx="285">
                  <c:v>1.0499999999999972</c:v>
                </c:pt>
                <c:pt idx="286">
                  <c:v>1.5999999999962711E-3</c:v>
                </c:pt>
                <c:pt idx="287">
                  <c:v>2.1040000000000063</c:v>
                </c:pt>
              </c:numCache>
            </c:numRef>
          </c:val>
          <c:smooth val="0"/>
        </c:ser>
        <c:ser>
          <c:idx val="1"/>
          <c:order val="2"/>
          <c:tx>
            <c:v>&lt; Muscle Change  &lt;</c:v>
          </c:tx>
          <c:spPr>
            <a:ln w="19050">
              <a:solidFill>
                <a:srgbClr val="C00000"/>
              </a:solidFill>
            </a:ln>
          </c:spPr>
          <c:marker>
            <c:symbol val="square"/>
            <c:size val="2"/>
            <c:spPr>
              <a:solidFill>
                <a:schemeClr val="bg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3739814226987594"/>
                  <c:y val="6.006916669076086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 b="1"/>
                  </a:pPr>
                  <a:endParaRPr lang="en-US"/>
                </a:p>
              </c:txPr>
            </c:trendlineLbl>
          </c:trendline>
          <c:cat>
            <c:numRef>
              <c:f>Data1!$G$9:$G$296</c:f>
              <c:numCache>
                <c:formatCode>m/d/yyyy</c:formatCode>
                <c:ptCount val="288"/>
                <c:pt idx="0">
                  <c:v>42747</c:v>
                </c:pt>
                <c:pt idx="1">
                  <c:v>42746</c:v>
                </c:pt>
                <c:pt idx="2">
                  <c:v>42745</c:v>
                </c:pt>
                <c:pt idx="3">
                  <c:v>42744</c:v>
                </c:pt>
                <c:pt idx="4">
                  <c:v>42743</c:v>
                </c:pt>
                <c:pt idx="5">
                  <c:v>42742</c:v>
                </c:pt>
                <c:pt idx="6">
                  <c:v>42741</c:v>
                </c:pt>
                <c:pt idx="7">
                  <c:v>42740</c:v>
                </c:pt>
                <c:pt idx="8">
                  <c:v>42739</c:v>
                </c:pt>
                <c:pt idx="9">
                  <c:v>42738</c:v>
                </c:pt>
                <c:pt idx="10">
                  <c:v>42737</c:v>
                </c:pt>
                <c:pt idx="11">
                  <c:v>42736</c:v>
                </c:pt>
                <c:pt idx="12">
                  <c:v>42735</c:v>
                </c:pt>
                <c:pt idx="13">
                  <c:v>42734</c:v>
                </c:pt>
                <c:pt idx="14">
                  <c:v>42733</c:v>
                </c:pt>
                <c:pt idx="15">
                  <c:v>42732</c:v>
                </c:pt>
                <c:pt idx="16">
                  <c:v>42731</c:v>
                </c:pt>
                <c:pt idx="17">
                  <c:v>42730</c:v>
                </c:pt>
                <c:pt idx="18">
                  <c:v>42729</c:v>
                </c:pt>
                <c:pt idx="19">
                  <c:v>42728</c:v>
                </c:pt>
                <c:pt idx="20">
                  <c:v>42727</c:v>
                </c:pt>
                <c:pt idx="21">
                  <c:v>42726</c:v>
                </c:pt>
                <c:pt idx="22">
                  <c:v>42725</c:v>
                </c:pt>
                <c:pt idx="23">
                  <c:v>42724</c:v>
                </c:pt>
                <c:pt idx="24">
                  <c:v>42723</c:v>
                </c:pt>
                <c:pt idx="25">
                  <c:v>42722</c:v>
                </c:pt>
                <c:pt idx="26">
                  <c:v>42721</c:v>
                </c:pt>
                <c:pt idx="27">
                  <c:v>42720</c:v>
                </c:pt>
                <c:pt idx="28">
                  <c:v>42719</c:v>
                </c:pt>
                <c:pt idx="29">
                  <c:v>42718</c:v>
                </c:pt>
                <c:pt idx="30">
                  <c:v>42717</c:v>
                </c:pt>
                <c:pt idx="31">
                  <c:v>42716</c:v>
                </c:pt>
                <c:pt idx="32">
                  <c:v>42715</c:v>
                </c:pt>
                <c:pt idx="33">
                  <c:v>42714</c:v>
                </c:pt>
                <c:pt idx="34">
                  <c:v>42713</c:v>
                </c:pt>
                <c:pt idx="35">
                  <c:v>42712</c:v>
                </c:pt>
                <c:pt idx="36">
                  <c:v>42711</c:v>
                </c:pt>
                <c:pt idx="37">
                  <c:v>42710</c:v>
                </c:pt>
                <c:pt idx="38">
                  <c:v>42709</c:v>
                </c:pt>
                <c:pt idx="39">
                  <c:v>42708</c:v>
                </c:pt>
                <c:pt idx="40">
                  <c:v>42707</c:v>
                </c:pt>
                <c:pt idx="41">
                  <c:v>42706</c:v>
                </c:pt>
                <c:pt idx="42">
                  <c:v>42705</c:v>
                </c:pt>
                <c:pt idx="43">
                  <c:v>42704</c:v>
                </c:pt>
                <c:pt idx="44">
                  <c:v>42703</c:v>
                </c:pt>
                <c:pt idx="45">
                  <c:v>42702</c:v>
                </c:pt>
                <c:pt idx="46">
                  <c:v>42701</c:v>
                </c:pt>
                <c:pt idx="47">
                  <c:v>42700</c:v>
                </c:pt>
                <c:pt idx="48">
                  <c:v>42699</c:v>
                </c:pt>
                <c:pt idx="49">
                  <c:v>42698</c:v>
                </c:pt>
                <c:pt idx="50">
                  <c:v>42697</c:v>
                </c:pt>
                <c:pt idx="51">
                  <c:v>42696</c:v>
                </c:pt>
                <c:pt idx="52">
                  <c:v>42695</c:v>
                </c:pt>
                <c:pt idx="53">
                  <c:v>42694</c:v>
                </c:pt>
                <c:pt idx="54">
                  <c:v>42693</c:v>
                </c:pt>
                <c:pt idx="55">
                  <c:v>42692</c:v>
                </c:pt>
                <c:pt idx="56">
                  <c:v>42691</c:v>
                </c:pt>
                <c:pt idx="57">
                  <c:v>42690</c:v>
                </c:pt>
                <c:pt idx="58">
                  <c:v>42689</c:v>
                </c:pt>
                <c:pt idx="59">
                  <c:v>42688</c:v>
                </c:pt>
                <c:pt idx="60">
                  <c:v>42687</c:v>
                </c:pt>
                <c:pt idx="61">
                  <c:v>42686</c:v>
                </c:pt>
                <c:pt idx="62">
                  <c:v>42685</c:v>
                </c:pt>
                <c:pt idx="63">
                  <c:v>42684</c:v>
                </c:pt>
                <c:pt idx="64">
                  <c:v>42683</c:v>
                </c:pt>
                <c:pt idx="65">
                  <c:v>42682</c:v>
                </c:pt>
                <c:pt idx="66">
                  <c:v>42681</c:v>
                </c:pt>
                <c:pt idx="67">
                  <c:v>42680</c:v>
                </c:pt>
                <c:pt idx="68">
                  <c:v>42679</c:v>
                </c:pt>
                <c:pt idx="69">
                  <c:v>42678</c:v>
                </c:pt>
                <c:pt idx="70">
                  <c:v>42677</c:v>
                </c:pt>
                <c:pt idx="71">
                  <c:v>42676</c:v>
                </c:pt>
                <c:pt idx="72">
                  <c:v>42675</c:v>
                </c:pt>
                <c:pt idx="73">
                  <c:v>42674</c:v>
                </c:pt>
                <c:pt idx="74">
                  <c:v>42673</c:v>
                </c:pt>
                <c:pt idx="75">
                  <c:v>42672</c:v>
                </c:pt>
                <c:pt idx="76">
                  <c:v>42671</c:v>
                </c:pt>
                <c:pt idx="77">
                  <c:v>42670</c:v>
                </c:pt>
                <c:pt idx="78">
                  <c:v>42669</c:v>
                </c:pt>
                <c:pt idx="79">
                  <c:v>42668</c:v>
                </c:pt>
                <c:pt idx="80">
                  <c:v>42667</c:v>
                </c:pt>
                <c:pt idx="81">
                  <c:v>42666</c:v>
                </c:pt>
                <c:pt idx="82">
                  <c:v>42665</c:v>
                </c:pt>
                <c:pt idx="83">
                  <c:v>42664</c:v>
                </c:pt>
                <c:pt idx="84">
                  <c:v>42663</c:v>
                </c:pt>
                <c:pt idx="85">
                  <c:v>42662</c:v>
                </c:pt>
                <c:pt idx="86">
                  <c:v>42661</c:v>
                </c:pt>
                <c:pt idx="87">
                  <c:v>42660</c:v>
                </c:pt>
                <c:pt idx="88">
                  <c:v>42659</c:v>
                </c:pt>
                <c:pt idx="89">
                  <c:v>42658</c:v>
                </c:pt>
                <c:pt idx="90">
                  <c:v>42657</c:v>
                </c:pt>
                <c:pt idx="91">
                  <c:v>42656</c:v>
                </c:pt>
                <c:pt idx="92">
                  <c:v>42655</c:v>
                </c:pt>
                <c:pt idx="93">
                  <c:v>42654</c:v>
                </c:pt>
                <c:pt idx="94">
                  <c:v>42653</c:v>
                </c:pt>
                <c:pt idx="95">
                  <c:v>42652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42648</c:v>
                </c:pt>
                <c:pt idx="100">
                  <c:v>42647</c:v>
                </c:pt>
                <c:pt idx="101">
                  <c:v>42646</c:v>
                </c:pt>
                <c:pt idx="102">
                  <c:v>42645</c:v>
                </c:pt>
                <c:pt idx="103">
                  <c:v>42644</c:v>
                </c:pt>
                <c:pt idx="104">
                  <c:v>42643</c:v>
                </c:pt>
                <c:pt idx="105">
                  <c:v>42642</c:v>
                </c:pt>
                <c:pt idx="106">
                  <c:v>42641</c:v>
                </c:pt>
                <c:pt idx="107">
                  <c:v>42640</c:v>
                </c:pt>
                <c:pt idx="108">
                  <c:v>42639</c:v>
                </c:pt>
                <c:pt idx="109">
                  <c:v>42638</c:v>
                </c:pt>
                <c:pt idx="110">
                  <c:v>42637</c:v>
                </c:pt>
                <c:pt idx="111">
                  <c:v>42636</c:v>
                </c:pt>
                <c:pt idx="112">
                  <c:v>42635</c:v>
                </c:pt>
                <c:pt idx="113">
                  <c:v>42634</c:v>
                </c:pt>
                <c:pt idx="114">
                  <c:v>42633</c:v>
                </c:pt>
                <c:pt idx="115">
                  <c:v>42632</c:v>
                </c:pt>
                <c:pt idx="116">
                  <c:v>42631</c:v>
                </c:pt>
                <c:pt idx="117">
                  <c:v>42630</c:v>
                </c:pt>
                <c:pt idx="118">
                  <c:v>42629</c:v>
                </c:pt>
                <c:pt idx="119">
                  <c:v>42628</c:v>
                </c:pt>
                <c:pt idx="120">
                  <c:v>42627</c:v>
                </c:pt>
                <c:pt idx="121">
                  <c:v>42626</c:v>
                </c:pt>
                <c:pt idx="122">
                  <c:v>42625</c:v>
                </c:pt>
                <c:pt idx="123">
                  <c:v>42624</c:v>
                </c:pt>
                <c:pt idx="124">
                  <c:v>42623</c:v>
                </c:pt>
                <c:pt idx="125">
                  <c:v>42622</c:v>
                </c:pt>
                <c:pt idx="126">
                  <c:v>42621</c:v>
                </c:pt>
                <c:pt idx="127">
                  <c:v>42620</c:v>
                </c:pt>
                <c:pt idx="128">
                  <c:v>42619</c:v>
                </c:pt>
                <c:pt idx="129">
                  <c:v>42618</c:v>
                </c:pt>
                <c:pt idx="130">
                  <c:v>42617</c:v>
                </c:pt>
                <c:pt idx="131">
                  <c:v>42616</c:v>
                </c:pt>
                <c:pt idx="132">
                  <c:v>42615</c:v>
                </c:pt>
                <c:pt idx="133">
                  <c:v>42614</c:v>
                </c:pt>
                <c:pt idx="134">
                  <c:v>42613</c:v>
                </c:pt>
                <c:pt idx="135">
                  <c:v>42612</c:v>
                </c:pt>
                <c:pt idx="136">
                  <c:v>42611</c:v>
                </c:pt>
                <c:pt idx="137">
                  <c:v>42610</c:v>
                </c:pt>
                <c:pt idx="138">
                  <c:v>42609</c:v>
                </c:pt>
                <c:pt idx="139">
                  <c:v>42608</c:v>
                </c:pt>
                <c:pt idx="140">
                  <c:v>42607</c:v>
                </c:pt>
                <c:pt idx="141">
                  <c:v>42606</c:v>
                </c:pt>
                <c:pt idx="142">
                  <c:v>42605</c:v>
                </c:pt>
                <c:pt idx="143">
                  <c:v>42604</c:v>
                </c:pt>
                <c:pt idx="144">
                  <c:v>42603</c:v>
                </c:pt>
                <c:pt idx="145">
                  <c:v>42602</c:v>
                </c:pt>
                <c:pt idx="146">
                  <c:v>42601</c:v>
                </c:pt>
                <c:pt idx="147">
                  <c:v>42600</c:v>
                </c:pt>
                <c:pt idx="148">
                  <c:v>42599</c:v>
                </c:pt>
                <c:pt idx="149">
                  <c:v>42598</c:v>
                </c:pt>
                <c:pt idx="150">
                  <c:v>42597</c:v>
                </c:pt>
                <c:pt idx="151">
                  <c:v>42596</c:v>
                </c:pt>
                <c:pt idx="152">
                  <c:v>42595</c:v>
                </c:pt>
                <c:pt idx="153">
                  <c:v>42594</c:v>
                </c:pt>
                <c:pt idx="154">
                  <c:v>42593</c:v>
                </c:pt>
                <c:pt idx="155">
                  <c:v>42592</c:v>
                </c:pt>
                <c:pt idx="156">
                  <c:v>42591</c:v>
                </c:pt>
                <c:pt idx="157">
                  <c:v>42590</c:v>
                </c:pt>
                <c:pt idx="158">
                  <c:v>42589</c:v>
                </c:pt>
                <c:pt idx="159">
                  <c:v>42588</c:v>
                </c:pt>
                <c:pt idx="160">
                  <c:v>42587</c:v>
                </c:pt>
                <c:pt idx="161">
                  <c:v>42586</c:v>
                </c:pt>
                <c:pt idx="162">
                  <c:v>42585</c:v>
                </c:pt>
                <c:pt idx="163">
                  <c:v>42584</c:v>
                </c:pt>
                <c:pt idx="164">
                  <c:v>42583</c:v>
                </c:pt>
                <c:pt idx="165">
                  <c:v>42582</c:v>
                </c:pt>
                <c:pt idx="166">
                  <c:v>42581</c:v>
                </c:pt>
                <c:pt idx="167">
                  <c:v>42580</c:v>
                </c:pt>
                <c:pt idx="168">
                  <c:v>42579</c:v>
                </c:pt>
                <c:pt idx="169">
                  <c:v>42578</c:v>
                </c:pt>
                <c:pt idx="170">
                  <c:v>42577</c:v>
                </c:pt>
                <c:pt idx="171">
                  <c:v>42576</c:v>
                </c:pt>
                <c:pt idx="172">
                  <c:v>42575</c:v>
                </c:pt>
                <c:pt idx="173">
                  <c:v>42574</c:v>
                </c:pt>
                <c:pt idx="174">
                  <c:v>42573</c:v>
                </c:pt>
                <c:pt idx="175">
                  <c:v>42572</c:v>
                </c:pt>
                <c:pt idx="176">
                  <c:v>42571</c:v>
                </c:pt>
                <c:pt idx="177">
                  <c:v>42570</c:v>
                </c:pt>
                <c:pt idx="178">
                  <c:v>42569</c:v>
                </c:pt>
                <c:pt idx="179">
                  <c:v>42568</c:v>
                </c:pt>
                <c:pt idx="180">
                  <c:v>42567</c:v>
                </c:pt>
                <c:pt idx="181">
                  <c:v>42566</c:v>
                </c:pt>
                <c:pt idx="182">
                  <c:v>42565</c:v>
                </c:pt>
                <c:pt idx="183">
                  <c:v>42564</c:v>
                </c:pt>
                <c:pt idx="184">
                  <c:v>42563</c:v>
                </c:pt>
                <c:pt idx="185">
                  <c:v>42562</c:v>
                </c:pt>
                <c:pt idx="186">
                  <c:v>42561</c:v>
                </c:pt>
                <c:pt idx="187">
                  <c:v>42560</c:v>
                </c:pt>
                <c:pt idx="188">
                  <c:v>42559</c:v>
                </c:pt>
                <c:pt idx="189">
                  <c:v>42558</c:v>
                </c:pt>
                <c:pt idx="190">
                  <c:v>42557</c:v>
                </c:pt>
                <c:pt idx="191">
                  <c:v>42556</c:v>
                </c:pt>
                <c:pt idx="192">
                  <c:v>42555</c:v>
                </c:pt>
                <c:pt idx="193">
                  <c:v>42554</c:v>
                </c:pt>
                <c:pt idx="194">
                  <c:v>42553</c:v>
                </c:pt>
                <c:pt idx="195">
                  <c:v>42552</c:v>
                </c:pt>
                <c:pt idx="196">
                  <c:v>42551</c:v>
                </c:pt>
                <c:pt idx="197">
                  <c:v>42550</c:v>
                </c:pt>
                <c:pt idx="198">
                  <c:v>42549</c:v>
                </c:pt>
                <c:pt idx="199">
                  <c:v>42548</c:v>
                </c:pt>
                <c:pt idx="200">
                  <c:v>42547</c:v>
                </c:pt>
                <c:pt idx="201">
                  <c:v>42546</c:v>
                </c:pt>
                <c:pt idx="202">
                  <c:v>42545</c:v>
                </c:pt>
                <c:pt idx="203">
                  <c:v>42544</c:v>
                </c:pt>
                <c:pt idx="204">
                  <c:v>42543</c:v>
                </c:pt>
                <c:pt idx="205">
                  <c:v>42542</c:v>
                </c:pt>
                <c:pt idx="206">
                  <c:v>42541</c:v>
                </c:pt>
                <c:pt idx="207">
                  <c:v>42540</c:v>
                </c:pt>
                <c:pt idx="208">
                  <c:v>42539</c:v>
                </c:pt>
                <c:pt idx="209">
                  <c:v>42538</c:v>
                </c:pt>
                <c:pt idx="210">
                  <c:v>42537</c:v>
                </c:pt>
                <c:pt idx="211">
                  <c:v>42536</c:v>
                </c:pt>
                <c:pt idx="212">
                  <c:v>42535</c:v>
                </c:pt>
                <c:pt idx="213">
                  <c:v>42534</c:v>
                </c:pt>
                <c:pt idx="214">
                  <c:v>42533</c:v>
                </c:pt>
                <c:pt idx="215">
                  <c:v>42532</c:v>
                </c:pt>
                <c:pt idx="216">
                  <c:v>42531</c:v>
                </c:pt>
                <c:pt idx="217">
                  <c:v>42530</c:v>
                </c:pt>
                <c:pt idx="218">
                  <c:v>42529</c:v>
                </c:pt>
                <c:pt idx="219">
                  <c:v>42528</c:v>
                </c:pt>
                <c:pt idx="220">
                  <c:v>42527</c:v>
                </c:pt>
                <c:pt idx="221">
                  <c:v>42526</c:v>
                </c:pt>
                <c:pt idx="222">
                  <c:v>42525</c:v>
                </c:pt>
                <c:pt idx="223">
                  <c:v>42524</c:v>
                </c:pt>
                <c:pt idx="224">
                  <c:v>42523</c:v>
                </c:pt>
                <c:pt idx="225">
                  <c:v>42522</c:v>
                </c:pt>
                <c:pt idx="226">
                  <c:v>42521</c:v>
                </c:pt>
                <c:pt idx="227">
                  <c:v>42520</c:v>
                </c:pt>
                <c:pt idx="228">
                  <c:v>42519</c:v>
                </c:pt>
                <c:pt idx="229">
                  <c:v>42518</c:v>
                </c:pt>
                <c:pt idx="230">
                  <c:v>42517</c:v>
                </c:pt>
                <c:pt idx="231">
                  <c:v>42516</c:v>
                </c:pt>
                <c:pt idx="232">
                  <c:v>42515</c:v>
                </c:pt>
                <c:pt idx="233">
                  <c:v>42514</c:v>
                </c:pt>
                <c:pt idx="234">
                  <c:v>42513</c:v>
                </c:pt>
                <c:pt idx="235">
                  <c:v>42512</c:v>
                </c:pt>
                <c:pt idx="236">
                  <c:v>42511</c:v>
                </c:pt>
                <c:pt idx="237">
                  <c:v>42510</c:v>
                </c:pt>
                <c:pt idx="238">
                  <c:v>42509</c:v>
                </c:pt>
                <c:pt idx="239">
                  <c:v>42508</c:v>
                </c:pt>
                <c:pt idx="240">
                  <c:v>42507</c:v>
                </c:pt>
                <c:pt idx="241">
                  <c:v>42506</c:v>
                </c:pt>
                <c:pt idx="242">
                  <c:v>42505</c:v>
                </c:pt>
                <c:pt idx="243">
                  <c:v>42504</c:v>
                </c:pt>
                <c:pt idx="244">
                  <c:v>42503</c:v>
                </c:pt>
                <c:pt idx="245">
                  <c:v>42502</c:v>
                </c:pt>
                <c:pt idx="246">
                  <c:v>42501</c:v>
                </c:pt>
                <c:pt idx="247">
                  <c:v>42500</c:v>
                </c:pt>
                <c:pt idx="248">
                  <c:v>42499</c:v>
                </c:pt>
                <c:pt idx="249">
                  <c:v>42498</c:v>
                </c:pt>
                <c:pt idx="250">
                  <c:v>42497</c:v>
                </c:pt>
                <c:pt idx="251">
                  <c:v>42496</c:v>
                </c:pt>
                <c:pt idx="252">
                  <c:v>42495</c:v>
                </c:pt>
                <c:pt idx="253">
                  <c:v>42494</c:v>
                </c:pt>
                <c:pt idx="254">
                  <c:v>42493</c:v>
                </c:pt>
                <c:pt idx="255">
                  <c:v>42492</c:v>
                </c:pt>
                <c:pt idx="256">
                  <c:v>42491</c:v>
                </c:pt>
                <c:pt idx="257">
                  <c:v>42490</c:v>
                </c:pt>
                <c:pt idx="258">
                  <c:v>42489</c:v>
                </c:pt>
                <c:pt idx="259">
                  <c:v>42488</c:v>
                </c:pt>
                <c:pt idx="260">
                  <c:v>42487</c:v>
                </c:pt>
                <c:pt idx="261">
                  <c:v>42486</c:v>
                </c:pt>
                <c:pt idx="262">
                  <c:v>42485</c:v>
                </c:pt>
                <c:pt idx="263">
                  <c:v>42484</c:v>
                </c:pt>
                <c:pt idx="264">
                  <c:v>42483</c:v>
                </c:pt>
                <c:pt idx="265">
                  <c:v>42482</c:v>
                </c:pt>
                <c:pt idx="266">
                  <c:v>42481</c:v>
                </c:pt>
                <c:pt idx="267">
                  <c:v>42480</c:v>
                </c:pt>
                <c:pt idx="268">
                  <c:v>42479</c:v>
                </c:pt>
                <c:pt idx="269">
                  <c:v>42478</c:v>
                </c:pt>
                <c:pt idx="270">
                  <c:v>42477</c:v>
                </c:pt>
                <c:pt idx="271">
                  <c:v>42476</c:v>
                </c:pt>
                <c:pt idx="272">
                  <c:v>42475</c:v>
                </c:pt>
                <c:pt idx="273">
                  <c:v>42474</c:v>
                </c:pt>
                <c:pt idx="274">
                  <c:v>42473</c:v>
                </c:pt>
                <c:pt idx="275">
                  <c:v>42472</c:v>
                </c:pt>
                <c:pt idx="276">
                  <c:v>42471</c:v>
                </c:pt>
                <c:pt idx="277">
                  <c:v>42470</c:v>
                </c:pt>
                <c:pt idx="278">
                  <c:v>42469</c:v>
                </c:pt>
                <c:pt idx="279">
                  <c:v>42468</c:v>
                </c:pt>
                <c:pt idx="280">
                  <c:v>42467</c:v>
                </c:pt>
                <c:pt idx="281">
                  <c:v>42466</c:v>
                </c:pt>
                <c:pt idx="282">
                  <c:v>42465</c:v>
                </c:pt>
                <c:pt idx="283">
                  <c:v>42464</c:v>
                </c:pt>
                <c:pt idx="284">
                  <c:v>42463</c:v>
                </c:pt>
                <c:pt idx="285">
                  <c:v>42462</c:v>
                </c:pt>
                <c:pt idx="286">
                  <c:v>42461</c:v>
                </c:pt>
                <c:pt idx="287">
                  <c:v>42460</c:v>
                </c:pt>
              </c:numCache>
            </c:numRef>
          </c:cat>
          <c:val>
            <c:numRef>
              <c:f>Data1!$Y$9:$Y$296</c:f>
              <c:numCache>
                <c:formatCode>0.0</c:formatCode>
                <c:ptCount val="288"/>
                <c:pt idx="24">
                  <c:v>-0.37919999999999732</c:v>
                </c:pt>
                <c:pt idx="25">
                  <c:v>-0.67099999999999227</c:v>
                </c:pt>
                <c:pt idx="26">
                  <c:v>-0.24040000000000816</c:v>
                </c:pt>
                <c:pt idx="27">
                  <c:v>-0.32959999999998502</c:v>
                </c:pt>
                <c:pt idx="28">
                  <c:v>-0.39539999999998088</c:v>
                </c:pt>
                <c:pt idx="29">
                  <c:v>-0.15119999999998868</c:v>
                </c:pt>
                <c:pt idx="30">
                  <c:v>-0.52039999999998088</c:v>
                </c:pt>
                <c:pt idx="31">
                  <c:v>-0.52039999999998088</c:v>
                </c:pt>
                <c:pt idx="32">
                  <c:v>-0.53199999999998226</c:v>
                </c:pt>
                <c:pt idx="33">
                  <c:v>-0.71020000000000039</c:v>
                </c:pt>
                <c:pt idx="34">
                  <c:v>-0.14999999999999147</c:v>
                </c:pt>
                <c:pt idx="35">
                  <c:v>-0.37919999999999732</c:v>
                </c:pt>
                <c:pt idx="51">
                  <c:v>-0.34479999999999222</c:v>
                </c:pt>
                <c:pt idx="52">
                  <c:v>-0.48479999999999279</c:v>
                </c:pt>
                <c:pt idx="53">
                  <c:v>-0.32959999999998502</c:v>
                </c:pt>
                <c:pt idx="54">
                  <c:v>-0.39539999999998088</c:v>
                </c:pt>
                <c:pt idx="55">
                  <c:v>-8.1599999999994566E-2</c:v>
                </c:pt>
                <c:pt idx="56">
                  <c:v>-9.0599999999994907E-2</c:v>
                </c:pt>
                <c:pt idx="57">
                  <c:v>-0.41999999999998749</c:v>
                </c:pt>
                <c:pt idx="58">
                  <c:v>-0.55200000000000671</c:v>
                </c:pt>
                <c:pt idx="59">
                  <c:v>-0.55679999999999552</c:v>
                </c:pt>
                <c:pt idx="60">
                  <c:v>-0.50799999999998136</c:v>
                </c:pt>
                <c:pt idx="61">
                  <c:v>-0.48479999999999279</c:v>
                </c:pt>
                <c:pt idx="62">
                  <c:v>-0.44079999999999586</c:v>
                </c:pt>
                <c:pt idx="63">
                  <c:v>-0.50999999999999091</c:v>
                </c:pt>
                <c:pt idx="64">
                  <c:v>-0.55679999999999552</c:v>
                </c:pt>
                <c:pt idx="65">
                  <c:v>9.0599999999994907E-2</c:v>
                </c:pt>
                <c:pt idx="66">
                  <c:v>-0.19999999999998863</c:v>
                </c:pt>
                <c:pt idx="67">
                  <c:v>-0.55200000000000671</c:v>
                </c:pt>
                <c:pt idx="68">
                  <c:v>-0.55200000000000671</c:v>
                </c:pt>
                <c:pt idx="69">
                  <c:v>-0.7529999999999859</c:v>
                </c:pt>
                <c:pt idx="70">
                  <c:v>-0.45300000000000296</c:v>
                </c:pt>
                <c:pt idx="71">
                  <c:v>-0.23699999999999477</c:v>
                </c:pt>
                <c:pt idx="72">
                  <c:v>-0.32799999999998875</c:v>
                </c:pt>
                <c:pt idx="73">
                  <c:v>-0.23699999999999477</c:v>
                </c:pt>
                <c:pt idx="74">
                  <c:v>-0.62040000000000362</c:v>
                </c:pt>
                <c:pt idx="75">
                  <c:v>-0.23699999999999477</c:v>
                </c:pt>
                <c:pt idx="76">
                  <c:v>-0.23699999999999477</c:v>
                </c:pt>
                <c:pt idx="77">
                  <c:v>-0.11399999999999011</c:v>
                </c:pt>
                <c:pt idx="78">
                  <c:v>-0.41899999999999693</c:v>
                </c:pt>
                <c:pt idx="79">
                  <c:v>-0.45300000000000296</c:v>
                </c:pt>
                <c:pt idx="80">
                  <c:v>-0.7529999999999859</c:v>
                </c:pt>
                <c:pt idx="81">
                  <c:v>-0.64159999999999684</c:v>
                </c:pt>
                <c:pt idx="82">
                  <c:v>-0.71020000000000039</c:v>
                </c:pt>
                <c:pt idx="83">
                  <c:v>-0.23999999999999488</c:v>
                </c:pt>
                <c:pt idx="84">
                  <c:v>-0.55200000000000671</c:v>
                </c:pt>
                <c:pt idx="85">
                  <c:v>-0.54359999999999786</c:v>
                </c:pt>
                <c:pt idx="86">
                  <c:v>-0.18120000000000402</c:v>
                </c:pt>
                <c:pt idx="87">
                  <c:v>-0.55200000000000671</c:v>
                </c:pt>
                <c:pt idx="88">
                  <c:v>-0.64159999999999684</c:v>
                </c:pt>
                <c:pt idx="89">
                  <c:v>-0.32999999999999829</c:v>
                </c:pt>
                <c:pt idx="90">
                  <c:v>-0.32999999999999829</c:v>
                </c:pt>
                <c:pt idx="91">
                  <c:v>-5.499999999999261E-2</c:v>
                </c:pt>
                <c:pt idx="92">
                  <c:v>0</c:v>
                </c:pt>
                <c:pt idx="93">
                  <c:v>-0.29039999999999111</c:v>
                </c:pt>
                <c:pt idx="94">
                  <c:v>-0.58039999999999736</c:v>
                </c:pt>
                <c:pt idx="95">
                  <c:v>-0.25399999999999068</c:v>
                </c:pt>
                <c:pt idx="96">
                  <c:v>-9.0599999999994907E-2</c:v>
                </c:pt>
                <c:pt idx="97">
                  <c:v>-0.55200000000000671</c:v>
                </c:pt>
                <c:pt idx="98">
                  <c:v>-0.41999999999998749</c:v>
                </c:pt>
                <c:pt idx="99">
                  <c:v>-0.3119999999999834</c:v>
                </c:pt>
                <c:pt idx="100">
                  <c:v>-0.34479999999999222</c:v>
                </c:pt>
                <c:pt idx="101">
                  <c:v>-0.41899999999999693</c:v>
                </c:pt>
                <c:pt idx="102">
                  <c:v>-0.10959999999998615</c:v>
                </c:pt>
                <c:pt idx="103">
                  <c:v>-0.10959999999998615</c:v>
                </c:pt>
                <c:pt idx="104">
                  <c:v>-0.32799999999998875</c:v>
                </c:pt>
                <c:pt idx="105">
                  <c:v>-0.55200000000000671</c:v>
                </c:pt>
                <c:pt idx="106">
                  <c:v>-0.18120000000000402</c:v>
                </c:pt>
                <c:pt idx="107">
                  <c:v>-0.45300000000000296</c:v>
                </c:pt>
                <c:pt idx="108">
                  <c:v>-0.66360000000000241</c:v>
                </c:pt>
                <c:pt idx="109">
                  <c:v>-0.86839999999999407</c:v>
                </c:pt>
                <c:pt idx="110">
                  <c:v>-0.64560000000000173</c:v>
                </c:pt>
                <c:pt idx="111">
                  <c:v>-0.23999999999999488</c:v>
                </c:pt>
                <c:pt idx="112">
                  <c:v>-0.54359999999999786</c:v>
                </c:pt>
                <c:pt idx="113">
                  <c:v>-0.39999999999999147</c:v>
                </c:pt>
                <c:pt idx="114">
                  <c:v>-0.1460000000000008</c:v>
                </c:pt>
                <c:pt idx="115">
                  <c:v>-0.19999999999998863</c:v>
                </c:pt>
                <c:pt idx="116">
                  <c:v>-0.39999999999999147</c:v>
                </c:pt>
                <c:pt idx="117">
                  <c:v>-2.2599999999997067E-2</c:v>
                </c:pt>
                <c:pt idx="118">
                  <c:v>-0.19999999999998863</c:v>
                </c:pt>
                <c:pt idx="119">
                  <c:v>-0.44079999999999586</c:v>
                </c:pt>
                <c:pt idx="120">
                  <c:v>-0.32999999999999829</c:v>
                </c:pt>
                <c:pt idx="121">
                  <c:v>-0.29039999999999111</c:v>
                </c:pt>
                <c:pt idx="122">
                  <c:v>-0.28320000000000789</c:v>
                </c:pt>
                <c:pt idx="123">
                  <c:v>-0.44079999999999586</c:v>
                </c:pt>
                <c:pt idx="124">
                  <c:v>-0.39539999999998088</c:v>
                </c:pt>
                <c:pt idx="125">
                  <c:v>-0.26120000000000232</c:v>
                </c:pt>
                <c:pt idx="126">
                  <c:v>-0.64159999999999684</c:v>
                </c:pt>
                <c:pt idx="127">
                  <c:v>-9.0599999999994907E-2</c:v>
                </c:pt>
                <c:pt idx="128">
                  <c:v>-0.48479999999999279</c:v>
                </c:pt>
                <c:pt idx="129">
                  <c:v>-0.50999999999999091</c:v>
                </c:pt>
                <c:pt idx="130">
                  <c:v>-0.84239999999999782</c:v>
                </c:pt>
                <c:pt idx="131">
                  <c:v>-0.67099999999999227</c:v>
                </c:pt>
                <c:pt idx="132">
                  <c:v>-0.36240000000000805</c:v>
                </c:pt>
                <c:pt idx="133">
                  <c:v>-0.49019999999998731</c:v>
                </c:pt>
                <c:pt idx="134">
                  <c:v>-0.57099999999998374</c:v>
                </c:pt>
                <c:pt idx="135">
                  <c:v>-0.56159999999999854</c:v>
                </c:pt>
                <c:pt idx="136">
                  <c:v>-0.93679999999999097</c:v>
                </c:pt>
                <c:pt idx="137">
                  <c:v>-0.87399999999999523</c:v>
                </c:pt>
                <c:pt idx="138">
                  <c:v>-0.19999999999998863</c:v>
                </c:pt>
                <c:pt idx="139">
                  <c:v>-0.54359999999999786</c:v>
                </c:pt>
                <c:pt idx="140">
                  <c:v>-0.16320000000000334</c:v>
                </c:pt>
                <c:pt idx="141">
                  <c:v>-0.60099999999999909</c:v>
                </c:pt>
                <c:pt idx="142">
                  <c:v>-0.54359999999999786</c:v>
                </c:pt>
                <c:pt idx="143">
                  <c:v>-0.66360000000000241</c:v>
                </c:pt>
                <c:pt idx="144">
                  <c:v>-0.64159999999999684</c:v>
                </c:pt>
                <c:pt idx="145">
                  <c:v>-0.23699999999999477</c:v>
                </c:pt>
                <c:pt idx="146">
                  <c:v>-0.71020000000000039</c:v>
                </c:pt>
                <c:pt idx="147">
                  <c:v>-0.19079999999999586</c:v>
                </c:pt>
                <c:pt idx="148">
                  <c:v>-0.3119999999999834</c:v>
                </c:pt>
                <c:pt idx="149">
                  <c:v>-0.39999999999999147</c:v>
                </c:pt>
                <c:pt idx="150">
                  <c:v>-0.39999999999999147</c:v>
                </c:pt>
                <c:pt idx="151">
                  <c:v>-0.19999999999998863</c:v>
                </c:pt>
                <c:pt idx="152">
                  <c:v>-0.38079999999999359</c:v>
                </c:pt>
                <c:pt idx="153">
                  <c:v>-0.49019999999998731</c:v>
                </c:pt>
                <c:pt idx="154">
                  <c:v>-0.41999999999998749</c:v>
                </c:pt>
                <c:pt idx="155">
                  <c:v>6.6000000000059345E-3</c:v>
                </c:pt>
                <c:pt idx="156">
                  <c:v>-0.20539999999998315</c:v>
                </c:pt>
                <c:pt idx="157">
                  <c:v>5.2800000000019054E-2</c:v>
                </c:pt>
                <c:pt idx="158">
                  <c:v>-0.63419999999999277</c:v>
                </c:pt>
                <c:pt idx="159">
                  <c:v>-0.46559999999999491</c:v>
                </c:pt>
                <c:pt idx="160">
                  <c:v>-0.36240000000000805</c:v>
                </c:pt>
                <c:pt idx="161">
                  <c:v>-0.48479999999999279</c:v>
                </c:pt>
                <c:pt idx="162">
                  <c:v>-9.0599999999994907E-2</c:v>
                </c:pt>
                <c:pt idx="163">
                  <c:v>-0.50999999999999091</c:v>
                </c:pt>
                <c:pt idx="164">
                  <c:v>-0.66360000000000241</c:v>
                </c:pt>
                <c:pt idx="165">
                  <c:v>-0.38079999999999359</c:v>
                </c:pt>
                <c:pt idx="166">
                  <c:v>-0.39999999999999147</c:v>
                </c:pt>
                <c:pt idx="167">
                  <c:v>-0.45300000000000296</c:v>
                </c:pt>
                <c:pt idx="168">
                  <c:v>-0.7529999999999859</c:v>
                </c:pt>
                <c:pt idx="169">
                  <c:v>-0.66360000000000241</c:v>
                </c:pt>
                <c:pt idx="170">
                  <c:v>-0.23999999999999488</c:v>
                </c:pt>
                <c:pt idx="171">
                  <c:v>-0.73439999999999372</c:v>
                </c:pt>
                <c:pt idx="172">
                  <c:v>-0.46800000000000352</c:v>
                </c:pt>
                <c:pt idx="173">
                  <c:v>0.21800000000000352</c:v>
                </c:pt>
                <c:pt idx="174">
                  <c:v>-0.23699999999999477</c:v>
                </c:pt>
                <c:pt idx="175">
                  <c:v>0</c:v>
                </c:pt>
                <c:pt idx="176">
                  <c:v>-0.45300000000000296</c:v>
                </c:pt>
                <c:pt idx="177">
                  <c:v>-0.36240000000000805</c:v>
                </c:pt>
                <c:pt idx="178">
                  <c:v>-0.44079999999999586</c:v>
                </c:pt>
                <c:pt idx="179">
                  <c:v>-0.32799999999998875</c:v>
                </c:pt>
                <c:pt idx="180">
                  <c:v>-9.0599999999994907E-2</c:v>
                </c:pt>
                <c:pt idx="181">
                  <c:v>-7.5999999999964984E-3</c:v>
                </c:pt>
                <c:pt idx="182">
                  <c:v>-0.45300000000000296</c:v>
                </c:pt>
                <c:pt idx="183">
                  <c:v>-0.41999999999998749</c:v>
                </c:pt>
                <c:pt idx="184">
                  <c:v>-0.23699999999999477</c:v>
                </c:pt>
                <c:pt idx="185">
                  <c:v>-0.32999999999999829</c:v>
                </c:pt>
                <c:pt idx="186">
                  <c:v>-0.30599999999998317</c:v>
                </c:pt>
                <c:pt idx="187">
                  <c:v>-0.53199999999998226</c:v>
                </c:pt>
                <c:pt idx="188">
                  <c:v>-0.36240000000000805</c:v>
                </c:pt>
                <c:pt idx="189">
                  <c:v>-0.55200000000000671</c:v>
                </c:pt>
                <c:pt idx="190">
                  <c:v>-0.64159999999999684</c:v>
                </c:pt>
                <c:pt idx="191">
                  <c:v>-0.55679999999999552</c:v>
                </c:pt>
                <c:pt idx="192">
                  <c:v>-0.32959999999998502</c:v>
                </c:pt>
                <c:pt idx="193">
                  <c:v>-0.30599999999998317</c:v>
                </c:pt>
                <c:pt idx="194">
                  <c:v>-0.62099999999999511</c:v>
                </c:pt>
                <c:pt idx="195">
                  <c:v>-0.58240000000000691</c:v>
                </c:pt>
                <c:pt idx="196">
                  <c:v>-0.53199999999998226</c:v>
                </c:pt>
                <c:pt idx="197">
                  <c:v>-0.54359999999999786</c:v>
                </c:pt>
                <c:pt idx="198">
                  <c:v>-0.35099999999999909</c:v>
                </c:pt>
                <c:pt idx="199">
                  <c:v>-0.19999999999998863</c:v>
                </c:pt>
                <c:pt idx="200">
                  <c:v>-0.43199999999998795</c:v>
                </c:pt>
                <c:pt idx="201">
                  <c:v>-0.30599999999998317</c:v>
                </c:pt>
                <c:pt idx="202">
                  <c:v>-0.19999999999998863</c:v>
                </c:pt>
                <c:pt idx="203">
                  <c:v>-0.66360000000000241</c:v>
                </c:pt>
                <c:pt idx="204">
                  <c:v>-0.62099999999999511</c:v>
                </c:pt>
                <c:pt idx="205">
                  <c:v>-0.66360000000000241</c:v>
                </c:pt>
                <c:pt idx="206">
                  <c:v>-0.58240000000000691</c:v>
                </c:pt>
                <c:pt idx="207">
                  <c:v>9.0599999999994907E-2</c:v>
                </c:pt>
                <c:pt idx="208">
                  <c:v>-0.28320000000000789</c:v>
                </c:pt>
                <c:pt idx="209">
                  <c:v>-0.41999999999998749</c:v>
                </c:pt>
                <c:pt idx="210">
                  <c:v>-0.62040000000000362</c:v>
                </c:pt>
                <c:pt idx="211">
                  <c:v>-0.41999999999998749</c:v>
                </c:pt>
                <c:pt idx="212">
                  <c:v>-0.35099999999999909</c:v>
                </c:pt>
                <c:pt idx="213">
                  <c:v>-0.46800000000000352</c:v>
                </c:pt>
                <c:pt idx="214">
                  <c:v>-0.21659999999999968</c:v>
                </c:pt>
                <c:pt idx="215">
                  <c:v>-0.39539999999998088</c:v>
                </c:pt>
                <c:pt idx="216">
                  <c:v>0</c:v>
                </c:pt>
                <c:pt idx="217">
                  <c:v>0</c:v>
                </c:pt>
                <c:pt idx="218">
                  <c:v>-0.59719999999998663</c:v>
                </c:pt>
                <c:pt idx="219">
                  <c:v>-0.50799999999998136</c:v>
                </c:pt>
                <c:pt idx="220">
                  <c:v>-0.67099999999999227</c:v>
                </c:pt>
                <c:pt idx="221">
                  <c:v>-0.73439999999999372</c:v>
                </c:pt>
                <c:pt idx="222">
                  <c:v>-0.50799999999998136</c:v>
                </c:pt>
                <c:pt idx="223">
                  <c:v>-0.95399999999999352</c:v>
                </c:pt>
                <c:pt idx="224">
                  <c:v>-0.62099999999999511</c:v>
                </c:pt>
                <c:pt idx="225">
                  <c:v>-0.78559999999998809</c:v>
                </c:pt>
                <c:pt idx="226">
                  <c:v>-0.43199999999998795</c:v>
                </c:pt>
                <c:pt idx="227">
                  <c:v>-0.51720000000000255</c:v>
                </c:pt>
                <c:pt idx="228">
                  <c:v>-0.48479999999999279</c:v>
                </c:pt>
                <c:pt idx="229">
                  <c:v>-0.21659999999999968</c:v>
                </c:pt>
                <c:pt idx="230">
                  <c:v>-0.17189999999997951</c:v>
                </c:pt>
                <c:pt idx="231">
                  <c:v>-0.41999999999998749</c:v>
                </c:pt>
                <c:pt idx="232">
                  <c:v>-0.48479999999999279</c:v>
                </c:pt>
                <c:pt idx="233">
                  <c:v>-0.68639999999999191</c:v>
                </c:pt>
                <c:pt idx="234">
                  <c:v>-0.29040000000000532</c:v>
                </c:pt>
                <c:pt idx="235">
                  <c:v>-0.39539999999998088</c:v>
                </c:pt>
                <c:pt idx="236">
                  <c:v>-0.53199999999998226</c:v>
                </c:pt>
                <c:pt idx="237">
                  <c:v>-0.19999999999998863</c:v>
                </c:pt>
                <c:pt idx="238">
                  <c:v>-0.46240000000001658</c:v>
                </c:pt>
                <c:pt idx="239">
                  <c:v>-0.32959999999998502</c:v>
                </c:pt>
                <c:pt idx="240">
                  <c:v>-3.9199999999993906E-2</c:v>
                </c:pt>
                <c:pt idx="241">
                  <c:v>-0.73439999999999372</c:v>
                </c:pt>
                <c:pt idx="242">
                  <c:v>-0.58240000000000691</c:v>
                </c:pt>
                <c:pt idx="243">
                  <c:v>-0.53199999999998226</c:v>
                </c:pt>
                <c:pt idx="244">
                  <c:v>-0.21959999999998558</c:v>
                </c:pt>
                <c:pt idx="245">
                  <c:v>-0.18120000000000402</c:v>
                </c:pt>
                <c:pt idx="246">
                  <c:v>-0.41999999999998749</c:v>
                </c:pt>
                <c:pt idx="247">
                  <c:v>-0.23999999999999488</c:v>
                </c:pt>
                <c:pt idx="248">
                  <c:v>-0.316599999999994</c:v>
                </c:pt>
                <c:pt idx="249">
                  <c:v>-0.24040000000000816</c:v>
                </c:pt>
                <c:pt idx="250">
                  <c:v>-0.15119999999998868</c:v>
                </c:pt>
                <c:pt idx="251">
                  <c:v>-0.44079999999999586</c:v>
                </c:pt>
                <c:pt idx="252">
                  <c:v>-0.46800000000000352</c:v>
                </c:pt>
                <c:pt idx="253">
                  <c:v>-0.19360000000000355</c:v>
                </c:pt>
                <c:pt idx="254">
                  <c:v>-1.4399999999994861E-2</c:v>
                </c:pt>
                <c:pt idx="255">
                  <c:v>-0.34359999999999502</c:v>
                </c:pt>
                <c:pt idx="256">
                  <c:v>-0.13939999999999486</c:v>
                </c:pt>
                <c:pt idx="257">
                  <c:v>-0.46800000000000352</c:v>
                </c:pt>
                <c:pt idx="258">
                  <c:v>-0.10400000000001342</c:v>
                </c:pt>
                <c:pt idx="259">
                  <c:v>-0.4188000000000045</c:v>
                </c:pt>
                <c:pt idx="260">
                  <c:v>-1.3774999999999977</c:v>
                </c:pt>
                <c:pt idx="261">
                  <c:v>-0.35099999999999909</c:v>
                </c:pt>
                <c:pt idx="262">
                  <c:v>-0.4188000000000045</c:v>
                </c:pt>
                <c:pt idx="263">
                  <c:v>-0.45959999999998047</c:v>
                </c:pt>
                <c:pt idx="264">
                  <c:v>-0.21659999999999968</c:v>
                </c:pt>
                <c:pt idx="265">
                  <c:v>-0.4188000000000045</c:v>
                </c:pt>
                <c:pt idx="266">
                  <c:v>-0.32959999999998502</c:v>
                </c:pt>
                <c:pt idx="267">
                  <c:v>-0.49380000000000734</c:v>
                </c:pt>
                <c:pt idx="268">
                  <c:v>-0.22800000000000864</c:v>
                </c:pt>
                <c:pt idx="269">
                  <c:v>-0.45959999999998047</c:v>
                </c:pt>
                <c:pt idx="270">
                  <c:v>-0.54779999999999518</c:v>
                </c:pt>
                <c:pt idx="271">
                  <c:v>-0.52039999999998088</c:v>
                </c:pt>
                <c:pt idx="272">
                  <c:v>5.1600000000021851E-2</c:v>
                </c:pt>
                <c:pt idx="273">
                  <c:v>-0.21659999999999968</c:v>
                </c:pt>
                <c:pt idx="274">
                  <c:v>-0.32959999999998502</c:v>
                </c:pt>
                <c:pt idx="275">
                  <c:v>-8.1599999999994566E-2</c:v>
                </c:pt>
                <c:pt idx="276">
                  <c:v>-0.37919999999999732</c:v>
                </c:pt>
                <c:pt idx="277">
                  <c:v>-0.37919999999999732</c:v>
                </c:pt>
                <c:pt idx="278">
                  <c:v>-0.30599999999998317</c:v>
                </c:pt>
                <c:pt idx="279">
                  <c:v>-0.14999999999999147</c:v>
                </c:pt>
                <c:pt idx="280">
                  <c:v>-5.9999999999988063E-2</c:v>
                </c:pt>
                <c:pt idx="281">
                  <c:v>-0.32959999999998502</c:v>
                </c:pt>
                <c:pt idx="282">
                  <c:v>-0.55679999999999552</c:v>
                </c:pt>
                <c:pt idx="283">
                  <c:v>-0.42940000000000111</c:v>
                </c:pt>
                <c:pt idx="284">
                  <c:v>-0.64560000000000173</c:v>
                </c:pt>
                <c:pt idx="285">
                  <c:v>-0.32999999999999829</c:v>
                </c:pt>
                <c:pt idx="286">
                  <c:v>1.8400000000013961E-2</c:v>
                </c:pt>
                <c:pt idx="287">
                  <c:v>-0.23999999999999488</c:v>
                </c:pt>
              </c:numCache>
            </c:numRef>
          </c:val>
          <c:smooth val="0"/>
        </c:ser>
        <c:ser>
          <c:idx val="2"/>
          <c:order val="3"/>
          <c:tx>
            <c:v>&lt; Water Change &lt; </c:v>
          </c:tx>
          <c:spPr>
            <a:ln w="28575" cap="flat" cmpd="sng">
              <a:solidFill>
                <a:srgbClr val="142394"/>
              </a:solidFill>
              <a:prstDash val="solid"/>
              <a:bevel/>
            </a:ln>
          </c:spPr>
          <c:marker>
            <c:symbol val="diamond"/>
            <c:size val="4"/>
            <c:spPr>
              <a:solidFill>
                <a:srgbClr val="C0000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6.8289363386080618E-2"/>
                  <c:y val="4.275709416371913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 b="1"/>
                  </a:pPr>
                  <a:endParaRPr lang="en-US"/>
                </a:p>
              </c:txPr>
            </c:trendlineLbl>
          </c:trendline>
          <c:cat>
            <c:numRef>
              <c:f>Data1!$G$9:$G$296</c:f>
              <c:numCache>
                <c:formatCode>m/d/yyyy</c:formatCode>
                <c:ptCount val="288"/>
                <c:pt idx="0">
                  <c:v>42747</c:v>
                </c:pt>
                <c:pt idx="1">
                  <c:v>42746</c:v>
                </c:pt>
                <c:pt idx="2">
                  <c:v>42745</c:v>
                </c:pt>
                <c:pt idx="3">
                  <c:v>42744</c:v>
                </c:pt>
                <c:pt idx="4">
                  <c:v>42743</c:v>
                </c:pt>
                <c:pt idx="5">
                  <c:v>42742</c:v>
                </c:pt>
                <c:pt idx="6">
                  <c:v>42741</c:v>
                </c:pt>
                <c:pt idx="7">
                  <c:v>42740</c:v>
                </c:pt>
                <c:pt idx="8">
                  <c:v>42739</c:v>
                </c:pt>
                <c:pt idx="9">
                  <c:v>42738</c:v>
                </c:pt>
                <c:pt idx="10">
                  <c:v>42737</c:v>
                </c:pt>
                <c:pt idx="11">
                  <c:v>42736</c:v>
                </c:pt>
                <c:pt idx="12">
                  <c:v>42735</c:v>
                </c:pt>
                <c:pt idx="13">
                  <c:v>42734</c:v>
                </c:pt>
                <c:pt idx="14">
                  <c:v>42733</c:v>
                </c:pt>
                <c:pt idx="15">
                  <c:v>42732</c:v>
                </c:pt>
                <c:pt idx="16">
                  <c:v>42731</c:v>
                </c:pt>
                <c:pt idx="17">
                  <c:v>42730</c:v>
                </c:pt>
                <c:pt idx="18">
                  <c:v>42729</c:v>
                </c:pt>
                <c:pt idx="19">
                  <c:v>42728</c:v>
                </c:pt>
                <c:pt idx="20">
                  <c:v>42727</c:v>
                </c:pt>
                <c:pt idx="21">
                  <c:v>42726</c:v>
                </c:pt>
                <c:pt idx="22">
                  <c:v>42725</c:v>
                </c:pt>
                <c:pt idx="23">
                  <c:v>42724</c:v>
                </c:pt>
                <c:pt idx="24">
                  <c:v>42723</c:v>
                </c:pt>
                <c:pt idx="25">
                  <c:v>42722</c:v>
                </c:pt>
                <c:pt idx="26">
                  <c:v>42721</c:v>
                </c:pt>
                <c:pt idx="27">
                  <c:v>42720</c:v>
                </c:pt>
                <c:pt idx="28">
                  <c:v>42719</c:v>
                </c:pt>
                <c:pt idx="29">
                  <c:v>42718</c:v>
                </c:pt>
                <c:pt idx="30">
                  <c:v>42717</c:v>
                </c:pt>
                <c:pt idx="31">
                  <c:v>42716</c:v>
                </c:pt>
                <c:pt idx="32">
                  <c:v>42715</c:v>
                </c:pt>
                <c:pt idx="33">
                  <c:v>42714</c:v>
                </c:pt>
                <c:pt idx="34">
                  <c:v>42713</c:v>
                </c:pt>
                <c:pt idx="35">
                  <c:v>42712</c:v>
                </c:pt>
                <c:pt idx="36">
                  <c:v>42711</c:v>
                </c:pt>
                <c:pt idx="37">
                  <c:v>42710</c:v>
                </c:pt>
                <c:pt idx="38">
                  <c:v>42709</c:v>
                </c:pt>
                <c:pt idx="39">
                  <c:v>42708</c:v>
                </c:pt>
                <c:pt idx="40">
                  <c:v>42707</c:v>
                </c:pt>
                <c:pt idx="41">
                  <c:v>42706</c:v>
                </c:pt>
                <c:pt idx="42">
                  <c:v>42705</c:v>
                </c:pt>
                <c:pt idx="43">
                  <c:v>42704</c:v>
                </c:pt>
                <c:pt idx="44">
                  <c:v>42703</c:v>
                </c:pt>
                <c:pt idx="45">
                  <c:v>42702</c:v>
                </c:pt>
                <c:pt idx="46">
                  <c:v>42701</c:v>
                </c:pt>
                <c:pt idx="47">
                  <c:v>42700</c:v>
                </c:pt>
                <c:pt idx="48">
                  <c:v>42699</c:v>
                </c:pt>
                <c:pt idx="49">
                  <c:v>42698</c:v>
                </c:pt>
                <c:pt idx="50">
                  <c:v>42697</c:v>
                </c:pt>
                <c:pt idx="51">
                  <c:v>42696</c:v>
                </c:pt>
                <c:pt idx="52">
                  <c:v>42695</c:v>
                </c:pt>
                <c:pt idx="53">
                  <c:v>42694</c:v>
                </c:pt>
                <c:pt idx="54">
                  <c:v>42693</c:v>
                </c:pt>
                <c:pt idx="55">
                  <c:v>42692</c:v>
                </c:pt>
                <c:pt idx="56">
                  <c:v>42691</c:v>
                </c:pt>
                <c:pt idx="57">
                  <c:v>42690</c:v>
                </c:pt>
                <c:pt idx="58">
                  <c:v>42689</c:v>
                </c:pt>
                <c:pt idx="59">
                  <c:v>42688</c:v>
                </c:pt>
                <c:pt idx="60">
                  <c:v>42687</c:v>
                </c:pt>
                <c:pt idx="61">
                  <c:v>42686</c:v>
                </c:pt>
                <c:pt idx="62">
                  <c:v>42685</c:v>
                </c:pt>
                <c:pt idx="63">
                  <c:v>42684</c:v>
                </c:pt>
                <c:pt idx="64">
                  <c:v>42683</c:v>
                </c:pt>
                <c:pt idx="65">
                  <c:v>42682</c:v>
                </c:pt>
                <c:pt idx="66">
                  <c:v>42681</c:v>
                </c:pt>
                <c:pt idx="67">
                  <c:v>42680</c:v>
                </c:pt>
                <c:pt idx="68">
                  <c:v>42679</c:v>
                </c:pt>
                <c:pt idx="69">
                  <c:v>42678</c:v>
                </c:pt>
                <c:pt idx="70">
                  <c:v>42677</c:v>
                </c:pt>
                <c:pt idx="71">
                  <c:v>42676</c:v>
                </c:pt>
                <c:pt idx="72">
                  <c:v>42675</c:v>
                </c:pt>
                <c:pt idx="73">
                  <c:v>42674</c:v>
                </c:pt>
                <c:pt idx="74">
                  <c:v>42673</c:v>
                </c:pt>
                <c:pt idx="75">
                  <c:v>42672</c:v>
                </c:pt>
                <c:pt idx="76">
                  <c:v>42671</c:v>
                </c:pt>
                <c:pt idx="77">
                  <c:v>42670</c:v>
                </c:pt>
                <c:pt idx="78">
                  <c:v>42669</c:v>
                </c:pt>
                <c:pt idx="79">
                  <c:v>42668</c:v>
                </c:pt>
                <c:pt idx="80">
                  <c:v>42667</c:v>
                </c:pt>
                <c:pt idx="81">
                  <c:v>42666</c:v>
                </c:pt>
                <c:pt idx="82">
                  <c:v>42665</c:v>
                </c:pt>
                <c:pt idx="83">
                  <c:v>42664</c:v>
                </c:pt>
                <c:pt idx="84">
                  <c:v>42663</c:v>
                </c:pt>
                <c:pt idx="85">
                  <c:v>42662</c:v>
                </c:pt>
                <c:pt idx="86">
                  <c:v>42661</c:v>
                </c:pt>
                <c:pt idx="87">
                  <c:v>42660</c:v>
                </c:pt>
                <c:pt idx="88">
                  <c:v>42659</c:v>
                </c:pt>
                <c:pt idx="89">
                  <c:v>42658</c:v>
                </c:pt>
                <c:pt idx="90">
                  <c:v>42657</c:v>
                </c:pt>
                <c:pt idx="91">
                  <c:v>42656</c:v>
                </c:pt>
                <c:pt idx="92">
                  <c:v>42655</c:v>
                </c:pt>
                <c:pt idx="93">
                  <c:v>42654</c:v>
                </c:pt>
                <c:pt idx="94">
                  <c:v>42653</c:v>
                </c:pt>
                <c:pt idx="95">
                  <c:v>42652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42648</c:v>
                </c:pt>
                <c:pt idx="100">
                  <c:v>42647</c:v>
                </c:pt>
                <c:pt idx="101">
                  <c:v>42646</c:v>
                </c:pt>
                <c:pt idx="102">
                  <c:v>42645</c:v>
                </c:pt>
                <c:pt idx="103">
                  <c:v>42644</c:v>
                </c:pt>
                <c:pt idx="104">
                  <c:v>42643</c:v>
                </c:pt>
                <c:pt idx="105">
                  <c:v>42642</c:v>
                </c:pt>
                <c:pt idx="106">
                  <c:v>42641</c:v>
                </c:pt>
                <c:pt idx="107">
                  <c:v>42640</c:v>
                </c:pt>
                <c:pt idx="108">
                  <c:v>42639</c:v>
                </c:pt>
                <c:pt idx="109">
                  <c:v>42638</c:v>
                </c:pt>
                <c:pt idx="110">
                  <c:v>42637</c:v>
                </c:pt>
                <c:pt idx="111">
                  <c:v>42636</c:v>
                </c:pt>
                <c:pt idx="112">
                  <c:v>42635</c:v>
                </c:pt>
                <c:pt idx="113">
                  <c:v>42634</c:v>
                </c:pt>
                <c:pt idx="114">
                  <c:v>42633</c:v>
                </c:pt>
                <c:pt idx="115">
                  <c:v>42632</c:v>
                </c:pt>
                <c:pt idx="116">
                  <c:v>42631</c:v>
                </c:pt>
                <c:pt idx="117">
                  <c:v>42630</c:v>
                </c:pt>
                <c:pt idx="118">
                  <c:v>42629</c:v>
                </c:pt>
                <c:pt idx="119">
                  <c:v>42628</c:v>
                </c:pt>
                <c:pt idx="120">
                  <c:v>42627</c:v>
                </c:pt>
                <c:pt idx="121">
                  <c:v>42626</c:v>
                </c:pt>
                <c:pt idx="122">
                  <c:v>42625</c:v>
                </c:pt>
                <c:pt idx="123">
                  <c:v>42624</c:v>
                </c:pt>
                <c:pt idx="124">
                  <c:v>42623</c:v>
                </c:pt>
                <c:pt idx="125">
                  <c:v>42622</c:v>
                </c:pt>
                <c:pt idx="126">
                  <c:v>42621</c:v>
                </c:pt>
                <c:pt idx="127">
                  <c:v>42620</c:v>
                </c:pt>
                <c:pt idx="128">
                  <c:v>42619</c:v>
                </c:pt>
                <c:pt idx="129">
                  <c:v>42618</c:v>
                </c:pt>
                <c:pt idx="130">
                  <c:v>42617</c:v>
                </c:pt>
                <c:pt idx="131">
                  <c:v>42616</c:v>
                </c:pt>
                <c:pt idx="132">
                  <c:v>42615</c:v>
                </c:pt>
                <c:pt idx="133">
                  <c:v>42614</c:v>
                </c:pt>
                <c:pt idx="134">
                  <c:v>42613</c:v>
                </c:pt>
                <c:pt idx="135">
                  <c:v>42612</c:v>
                </c:pt>
                <c:pt idx="136">
                  <c:v>42611</c:v>
                </c:pt>
                <c:pt idx="137">
                  <c:v>42610</c:v>
                </c:pt>
                <c:pt idx="138">
                  <c:v>42609</c:v>
                </c:pt>
                <c:pt idx="139">
                  <c:v>42608</c:v>
                </c:pt>
                <c:pt idx="140">
                  <c:v>42607</c:v>
                </c:pt>
                <c:pt idx="141">
                  <c:v>42606</c:v>
                </c:pt>
                <c:pt idx="142">
                  <c:v>42605</c:v>
                </c:pt>
                <c:pt idx="143">
                  <c:v>42604</c:v>
                </c:pt>
                <c:pt idx="144">
                  <c:v>42603</c:v>
                </c:pt>
                <c:pt idx="145">
                  <c:v>42602</c:v>
                </c:pt>
                <c:pt idx="146">
                  <c:v>42601</c:v>
                </c:pt>
                <c:pt idx="147">
                  <c:v>42600</c:v>
                </c:pt>
                <c:pt idx="148">
                  <c:v>42599</c:v>
                </c:pt>
                <c:pt idx="149">
                  <c:v>42598</c:v>
                </c:pt>
                <c:pt idx="150">
                  <c:v>42597</c:v>
                </c:pt>
                <c:pt idx="151">
                  <c:v>42596</c:v>
                </c:pt>
                <c:pt idx="152">
                  <c:v>42595</c:v>
                </c:pt>
                <c:pt idx="153">
                  <c:v>42594</c:v>
                </c:pt>
                <c:pt idx="154">
                  <c:v>42593</c:v>
                </c:pt>
                <c:pt idx="155">
                  <c:v>42592</c:v>
                </c:pt>
                <c:pt idx="156">
                  <c:v>42591</c:v>
                </c:pt>
                <c:pt idx="157">
                  <c:v>42590</c:v>
                </c:pt>
                <c:pt idx="158">
                  <c:v>42589</c:v>
                </c:pt>
                <c:pt idx="159">
                  <c:v>42588</c:v>
                </c:pt>
                <c:pt idx="160">
                  <c:v>42587</c:v>
                </c:pt>
                <c:pt idx="161">
                  <c:v>42586</c:v>
                </c:pt>
                <c:pt idx="162">
                  <c:v>42585</c:v>
                </c:pt>
                <c:pt idx="163">
                  <c:v>42584</c:v>
                </c:pt>
                <c:pt idx="164">
                  <c:v>42583</c:v>
                </c:pt>
                <c:pt idx="165">
                  <c:v>42582</c:v>
                </c:pt>
                <c:pt idx="166">
                  <c:v>42581</c:v>
                </c:pt>
                <c:pt idx="167">
                  <c:v>42580</c:v>
                </c:pt>
                <c:pt idx="168">
                  <c:v>42579</c:v>
                </c:pt>
                <c:pt idx="169">
                  <c:v>42578</c:v>
                </c:pt>
                <c:pt idx="170">
                  <c:v>42577</c:v>
                </c:pt>
                <c:pt idx="171">
                  <c:v>42576</c:v>
                </c:pt>
                <c:pt idx="172">
                  <c:v>42575</c:v>
                </c:pt>
                <c:pt idx="173">
                  <c:v>42574</c:v>
                </c:pt>
                <c:pt idx="174">
                  <c:v>42573</c:v>
                </c:pt>
                <c:pt idx="175">
                  <c:v>42572</c:v>
                </c:pt>
                <c:pt idx="176">
                  <c:v>42571</c:v>
                </c:pt>
                <c:pt idx="177">
                  <c:v>42570</c:v>
                </c:pt>
                <c:pt idx="178">
                  <c:v>42569</c:v>
                </c:pt>
                <c:pt idx="179">
                  <c:v>42568</c:v>
                </c:pt>
                <c:pt idx="180">
                  <c:v>42567</c:v>
                </c:pt>
                <c:pt idx="181">
                  <c:v>42566</c:v>
                </c:pt>
                <c:pt idx="182">
                  <c:v>42565</c:v>
                </c:pt>
                <c:pt idx="183">
                  <c:v>42564</c:v>
                </c:pt>
                <c:pt idx="184">
                  <c:v>42563</c:v>
                </c:pt>
                <c:pt idx="185">
                  <c:v>42562</c:v>
                </c:pt>
                <c:pt idx="186">
                  <c:v>42561</c:v>
                </c:pt>
                <c:pt idx="187">
                  <c:v>42560</c:v>
                </c:pt>
                <c:pt idx="188">
                  <c:v>42559</c:v>
                </c:pt>
                <c:pt idx="189">
                  <c:v>42558</c:v>
                </c:pt>
                <c:pt idx="190">
                  <c:v>42557</c:v>
                </c:pt>
                <c:pt idx="191">
                  <c:v>42556</c:v>
                </c:pt>
                <c:pt idx="192">
                  <c:v>42555</c:v>
                </c:pt>
                <c:pt idx="193">
                  <c:v>42554</c:v>
                </c:pt>
                <c:pt idx="194">
                  <c:v>42553</c:v>
                </c:pt>
                <c:pt idx="195">
                  <c:v>42552</c:v>
                </c:pt>
                <c:pt idx="196">
                  <c:v>42551</c:v>
                </c:pt>
                <c:pt idx="197">
                  <c:v>42550</c:v>
                </c:pt>
                <c:pt idx="198">
                  <c:v>42549</c:v>
                </c:pt>
                <c:pt idx="199">
                  <c:v>42548</c:v>
                </c:pt>
                <c:pt idx="200">
                  <c:v>42547</c:v>
                </c:pt>
                <c:pt idx="201">
                  <c:v>42546</c:v>
                </c:pt>
                <c:pt idx="202">
                  <c:v>42545</c:v>
                </c:pt>
                <c:pt idx="203">
                  <c:v>42544</c:v>
                </c:pt>
                <c:pt idx="204">
                  <c:v>42543</c:v>
                </c:pt>
                <c:pt idx="205">
                  <c:v>42542</c:v>
                </c:pt>
                <c:pt idx="206">
                  <c:v>42541</c:v>
                </c:pt>
                <c:pt idx="207">
                  <c:v>42540</c:v>
                </c:pt>
                <c:pt idx="208">
                  <c:v>42539</c:v>
                </c:pt>
                <c:pt idx="209">
                  <c:v>42538</c:v>
                </c:pt>
                <c:pt idx="210">
                  <c:v>42537</c:v>
                </c:pt>
                <c:pt idx="211">
                  <c:v>42536</c:v>
                </c:pt>
                <c:pt idx="212">
                  <c:v>42535</c:v>
                </c:pt>
                <c:pt idx="213">
                  <c:v>42534</c:v>
                </c:pt>
                <c:pt idx="214">
                  <c:v>42533</c:v>
                </c:pt>
                <c:pt idx="215">
                  <c:v>42532</c:v>
                </c:pt>
                <c:pt idx="216">
                  <c:v>42531</c:v>
                </c:pt>
                <c:pt idx="217">
                  <c:v>42530</c:v>
                </c:pt>
                <c:pt idx="218">
                  <c:v>42529</c:v>
                </c:pt>
                <c:pt idx="219">
                  <c:v>42528</c:v>
                </c:pt>
                <c:pt idx="220">
                  <c:v>42527</c:v>
                </c:pt>
                <c:pt idx="221">
                  <c:v>42526</c:v>
                </c:pt>
                <c:pt idx="222">
                  <c:v>42525</c:v>
                </c:pt>
                <c:pt idx="223">
                  <c:v>42524</c:v>
                </c:pt>
                <c:pt idx="224">
                  <c:v>42523</c:v>
                </c:pt>
                <c:pt idx="225">
                  <c:v>42522</c:v>
                </c:pt>
                <c:pt idx="226">
                  <c:v>42521</c:v>
                </c:pt>
                <c:pt idx="227">
                  <c:v>42520</c:v>
                </c:pt>
                <c:pt idx="228">
                  <c:v>42519</c:v>
                </c:pt>
                <c:pt idx="229">
                  <c:v>42518</c:v>
                </c:pt>
                <c:pt idx="230">
                  <c:v>42517</c:v>
                </c:pt>
                <c:pt idx="231">
                  <c:v>42516</c:v>
                </c:pt>
                <c:pt idx="232">
                  <c:v>42515</c:v>
                </c:pt>
                <c:pt idx="233">
                  <c:v>42514</c:v>
                </c:pt>
                <c:pt idx="234">
                  <c:v>42513</c:v>
                </c:pt>
                <c:pt idx="235">
                  <c:v>42512</c:v>
                </c:pt>
                <c:pt idx="236">
                  <c:v>42511</c:v>
                </c:pt>
                <c:pt idx="237">
                  <c:v>42510</c:v>
                </c:pt>
                <c:pt idx="238">
                  <c:v>42509</c:v>
                </c:pt>
                <c:pt idx="239">
                  <c:v>42508</c:v>
                </c:pt>
                <c:pt idx="240">
                  <c:v>42507</c:v>
                </c:pt>
                <c:pt idx="241">
                  <c:v>42506</c:v>
                </c:pt>
                <c:pt idx="242">
                  <c:v>42505</c:v>
                </c:pt>
                <c:pt idx="243">
                  <c:v>42504</c:v>
                </c:pt>
                <c:pt idx="244">
                  <c:v>42503</c:v>
                </c:pt>
                <c:pt idx="245">
                  <c:v>42502</c:v>
                </c:pt>
                <c:pt idx="246">
                  <c:v>42501</c:v>
                </c:pt>
                <c:pt idx="247">
                  <c:v>42500</c:v>
                </c:pt>
                <c:pt idx="248">
                  <c:v>42499</c:v>
                </c:pt>
                <c:pt idx="249">
                  <c:v>42498</c:v>
                </c:pt>
                <c:pt idx="250">
                  <c:v>42497</c:v>
                </c:pt>
                <c:pt idx="251">
                  <c:v>42496</c:v>
                </c:pt>
                <c:pt idx="252">
                  <c:v>42495</c:v>
                </c:pt>
                <c:pt idx="253">
                  <c:v>42494</c:v>
                </c:pt>
                <c:pt idx="254">
                  <c:v>42493</c:v>
                </c:pt>
                <c:pt idx="255">
                  <c:v>42492</c:v>
                </c:pt>
                <c:pt idx="256">
                  <c:v>42491</c:v>
                </c:pt>
                <c:pt idx="257">
                  <c:v>42490</c:v>
                </c:pt>
                <c:pt idx="258">
                  <c:v>42489</c:v>
                </c:pt>
                <c:pt idx="259">
                  <c:v>42488</c:v>
                </c:pt>
                <c:pt idx="260">
                  <c:v>42487</c:v>
                </c:pt>
                <c:pt idx="261">
                  <c:v>42486</c:v>
                </c:pt>
                <c:pt idx="262">
                  <c:v>42485</c:v>
                </c:pt>
                <c:pt idx="263">
                  <c:v>42484</c:v>
                </c:pt>
                <c:pt idx="264">
                  <c:v>42483</c:v>
                </c:pt>
                <c:pt idx="265">
                  <c:v>42482</c:v>
                </c:pt>
                <c:pt idx="266">
                  <c:v>42481</c:v>
                </c:pt>
                <c:pt idx="267">
                  <c:v>42480</c:v>
                </c:pt>
                <c:pt idx="268">
                  <c:v>42479</c:v>
                </c:pt>
                <c:pt idx="269">
                  <c:v>42478</c:v>
                </c:pt>
                <c:pt idx="270">
                  <c:v>42477</c:v>
                </c:pt>
                <c:pt idx="271">
                  <c:v>42476</c:v>
                </c:pt>
                <c:pt idx="272">
                  <c:v>42475</c:v>
                </c:pt>
                <c:pt idx="273">
                  <c:v>42474</c:v>
                </c:pt>
                <c:pt idx="274">
                  <c:v>42473</c:v>
                </c:pt>
                <c:pt idx="275">
                  <c:v>42472</c:v>
                </c:pt>
                <c:pt idx="276">
                  <c:v>42471</c:v>
                </c:pt>
                <c:pt idx="277">
                  <c:v>42470</c:v>
                </c:pt>
                <c:pt idx="278">
                  <c:v>42469</c:v>
                </c:pt>
                <c:pt idx="279">
                  <c:v>42468</c:v>
                </c:pt>
                <c:pt idx="280">
                  <c:v>42467</c:v>
                </c:pt>
                <c:pt idx="281">
                  <c:v>42466</c:v>
                </c:pt>
                <c:pt idx="282">
                  <c:v>42465</c:v>
                </c:pt>
                <c:pt idx="283">
                  <c:v>42464</c:v>
                </c:pt>
                <c:pt idx="284">
                  <c:v>42463</c:v>
                </c:pt>
                <c:pt idx="285">
                  <c:v>42462</c:v>
                </c:pt>
                <c:pt idx="286">
                  <c:v>42461</c:v>
                </c:pt>
                <c:pt idx="287">
                  <c:v>42460</c:v>
                </c:pt>
              </c:numCache>
            </c:numRef>
          </c:cat>
          <c:val>
            <c:numRef>
              <c:f>Data1!$AA$9:$AA$296</c:f>
              <c:numCache>
                <c:formatCode>0.0</c:formatCode>
                <c:ptCount val="288"/>
                <c:pt idx="24">
                  <c:v>1.0200000000000102</c:v>
                </c:pt>
                <c:pt idx="25">
                  <c:v>1.9650000000000034</c:v>
                </c:pt>
                <c:pt idx="26">
                  <c:v>-3.9999999999906777E-4</c:v>
                </c:pt>
                <c:pt idx="27">
                  <c:v>-6.95999999999799E-2</c:v>
                </c:pt>
                <c:pt idx="28">
                  <c:v>0.53000000000000114</c:v>
                </c:pt>
                <c:pt idx="29">
                  <c:v>0.67720000000001335</c:v>
                </c:pt>
                <c:pt idx="30">
                  <c:v>1.841399999999993</c:v>
                </c:pt>
                <c:pt idx="31">
                  <c:v>2.2490000000000094</c:v>
                </c:pt>
                <c:pt idx="32">
                  <c:v>1.5496000000000123</c:v>
                </c:pt>
                <c:pt idx="33">
                  <c:v>1.7717999999999989</c:v>
                </c:pt>
                <c:pt idx="34">
                  <c:v>-0.75499999999999545</c:v>
                </c:pt>
                <c:pt idx="35">
                  <c:v>4.0000000000048885E-3</c:v>
                </c:pt>
                <c:pt idx="51">
                  <c:v>-0.91759999999999309</c:v>
                </c:pt>
                <c:pt idx="52">
                  <c:v>0.66160000000000707</c:v>
                </c:pt>
                <c:pt idx="53">
                  <c:v>0.33520000000000039</c:v>
                </c:pt>
                <c:pt idx="54">
                  <c:v>0.12640000000000384</c:v>
                </c:pt>
                <c:pt idx="55">
                  <c:v>0.25839999999999463</c:v>
                </c:pt>
                <c:pt idx="56">
                  <c:v>-0.7693999999999761</c:v>
                </c:pt>
                <c:pt idx="57">
                  <c:v>0.44080000000001007</c:v>
                </c:pt>
                <c:pt idx="58">
                  <c:v>0.85299999999999443</c:v>
                </c:pt>
                <c:pt idx="59">
                  <c:v>1.8940000000000055</c:v>
                </c:pt>
                <c:pt idx="60">
                  <c:v>1.2060000000000031</c:v>
                </c:pt>
                <c:pt idx="61">
                  <c:v>0.66160000000000707</c:v>
                </c:pt>
                <c:pt idx="62">
                  <c:v>-2.0799999999994156E-2</c:v>
                </c:pt>
                <c:pt idx="63">
                  <c:v>0.37040000000000362</c:v>
                </c:pt>
                <c:pt idx="64">
                  <c:v>0.67720000000001335</c:v>
                </c:pt>
                <c:pt idx="65">
                  <c:v>0.17019999999999413</c:v>
                </c:pt>
                <c:pt idx="66">
                  <c:v>0.90000000000000568</c:v>
                </c:pt>
                <c:pt idx="67">
                  <c:v>0.85299999999999443</c:v>
                </c:pt>
                <c:pt idx="68">
                  <c:v>0.85299999999999443</c:v>
                </c:pt>
                <c:pt idx="69">
                  <c:v>1.4560000000000031</c:v>
                </c:pt>
                <c:pt idx="70">
                  <c:v>0.54500000000000171</c:v>
                </c:pt>
                <c:pt idx="71">
                  <c:v>0.2044000000000068</c:v>
                </c:pt>
                <c:pt idx="72">
                  <c:v>0.13360000000000127</c:v>
                </c:pt>
                <c:pt idx="73">
                  <c:v>5.7999999999935881E-3</c:v>
                </c:pt>
                <c:pt idx="74">
                  <c:v>1.4428000000000054</c:v>
                </c:pt>
                <c:pt idx="75">
                  <c:v>5.7999999999935881E-3</c:v>
                </c:pt>
                <c:pt idx="76">
                  <c:v>0.4030000000000058</c:v>
                </c:pt>
                <c:pt idx="77">
                  <c:v>-0.40399999999999636</c:v>
                </c:pt>
                <c:pt idx="78">
                  <c:v>-0.92820000000000391</c:v>
                </c:pt>
                <c:pt idx="79">
                  <c:v>0.14700000000000557</c:v>
                </c:pt>
                <c:pt idx="80">
                  <c:v>2.8629999999999995</c:v>
                </c:pt>
                <c:pt idx="81">
                  <c:v>2.5896000000000186</c:v>
                </c:pt>
                <c:pt idx="82">
                  <c:v>2.1722000000000037</c:v>
                </c:pt>
                <c:pt idx="83">
                  <c:v>1.1840000000000117</c:v>
                </c:pt>
                <c:pt idx="84">
                  <c:v>1.2550000000000097</c:v>
                </c:pt>
                <c:pt idx="85">
                  <c:v>0.27520000000001232</c:v>
                </c:pt>
                <c:pt idx="86">
                  <c:v>-4.039999999999111E-2</c:v>
                </c:pt>
                <c:pt idx="87">
                  <c:v>1.2550000000000097</c:v>
                </c:pt>
                <c:pt idx="88">
                  <c:v>0.98319999999999652</c:v>
                </c:pt>
                <c:pt idx="89">
                  <c:v>0.10999999999999943</c:v>
                </c:pt>
                <c:pt idx="90">
                  <c:v>-0.49179999999998358</c:v>
                </c:pt>
                <c:pt idx="91">
                  <c:v>-1.046999999999997</c:v>
                </c:pt>
                <c:pt idx="92">
                  <c:v>-0.69999999999998863</c:v>
                </c:pt>
                <c:pt idx="93">
                  <c:v>0.62920000000001153</c:v>
                </c:pt>
                <c:pt idx="94">
                  <c:v>1.7560000000000002</c:v>
                </c:pt>
                <c:pt idx="95">
                  <c:v>-0.64900000000000091</c:v>
                </c:pt>
                <c:pt idx="96">
                  <c:v>2.9800000000008708E-2</c:v>
                </c:pt>
                <c:pt idx="97">
                  <c:v>0.85299999999999443</c:v>
                </c:pt>
                <c:pt idx="98">
                  <c:v>0.64119999999999777</c:v>
                </c:pt>
                <c:pt idx="99">
                  <c:v>0.58600000000001273</c:v>
                </c:pt>
                <c:pt idx="100">
                  <c:v>-0.12239999999998474</c:v>
                </c:pt>
                <c:pt idx="101">
                  <c:v>0.45920000000000982</c:v>
                </c:pt>
                <c:pt idx="102">
                  <c:v>0.57059999999998468</c:v>
                </c:pt>
                <c:pt idx="103">
                  <c:v>0.17019999999999413</c:v>
                </c:pt>
                <c:pt idx="104">
                  <c:v>-0.65999999999999659</c:v>
                </c:pt>
                <c:pt idx="105">
                  <c:v>1.054000000000002</c:v>
                </c:pt>
                <c:pt idx="106">
                  <c:v>-0.23999999999999488</c:v>
                </c:pt>
                <c:pt idx="107">
                  <c:v>0.34600000000000364</c:v>
                </c:pt>
                <c:pt idx="108">
                  <c:v>1.9295999999999935</c:v>
                </c:pt>
                <c:pt idx="109">
                  <c:v>3.2796000000000021</c:v>
                </c:pt>
                <c:pt idx="110">
                  <c:v>2.2282000000000153</c:v>
                </c:pt>
                <c:pt idx="111">
                  <c:v>0.18000000000000682</c:v>
                </c:pt>
                <c:pt idx="112">
                  <c:v>2.4620000000000175</c:v>
                </c:pt>
                <c:pt idx="113">
                  <c:v>1.3000000000000114</c:v>
                </c:pt>
                <c:pt idx="114">
                  <c:v>-0.51999999999999602</c:v>
                </c:pt>
                <c:pt idx="115">
                  <c:v>0.90000000000000568</c:v>
                </c:pt>
                <c:pt idx="116">
                  <c:v>1.5</c:v>
                </c:pt>
                <c:pt idx="117">
                  <c:v>0.85559999999999548</c:v>
                </c:pt>
                <c:pt idx="118">
                  <c:v>0.30000000000001137</c:v>
                </c:pt>
                <c:pt idx="119">
                  <c:v>1.7864000000000004</c:v>
                </c:pt>
                <c:pt idx="120">
                  <c:v>0.10999999999999943</c:v>
                </c:pt>
                <c:pt idx="121">
                  <c:v>0.82900000000000773</c:v>
                </c:pt>
                <c:pt idx="122">
                  <c:v>0.86320000000000618</c:v>
                </c:pt>
                <c:pt idx="123">
                  <c:v>-0.4223999999999819</c:v>
                </c:pt>
                <c:pt idx="124">
                  <c:v>0.3282000000000096</c:v>
                </c:pt>
                <c:pt idx="125">
                  <c:v>-0.48479999999999279</c:v>
                </c:pt>
                <c:pt idx="126">
                  <c:v>0.58160000000000878</c:v>
                </c:pt>
                <c:pt idx="127">
                  <c:v>-0.16999999999998749</c:v>
                </c:pt>
                <c:pt idx="128">
                  <c:v>1.0648000000000053</c:v>
                </c:pt>
                <c:pt idx="129">
                  <c:v>1.1711999999999989</c:v>
                </c:pt>
                <c:pt idx="130">
                  <c:v>1.3848000000000127</c:v>
                </c:pt>
                <c:pt idx="131">
                  <c:v>1.5589999999999975</c:v>
                </c:pt>
                <c:pt idx="132">
                  <c:v>0.81520000000000437</c:v>
                </c:pt>
                <c:pt idx="133">
                  <c:v>2.0278000000000134</c:v>
                </c:pt>
                <c:pt idx="134">
                  <c:v>1.4110000000000014</c:v>
                </c:pt>
                <c:pt idx="135">
                  <c:v>2.4087999999999994</c:v>
                </c:pt>
                <c:pt idx="136">
                  <c:v>3.7760000000000105</c:v>
                </c:pt>
                <c:pt idx="137">
                  <c:v>2.777000000000001</c:v>
                </c:pt>
                <c:pt idx="138">
                  <c:v>-9.9999999999994316E-2</c:v>
                </c:pt>
                <c:pt idx="139">
                  <c:v>1.2692000000000121</c:v>
                </c:pt>
                <c:pt idx="140">
                  <c:v>-0.18079999999999075</c:v>
                </c:pt>
                <c:pt idx="141">
                  <c:v>0.91020000000000323</c:v>
                </c:pt>
                <c:pt idx="142">
                  <c:v>1.4680000000000035</c:v>
                </c:pt>
                <c:pt idx="143">
                  <c:v>2.3320000000000078</c:v>
                </c:pt>
                <c:pt idx="144">
                  <c:v>1.1840000000000117</c:v>
                </c:pt>
                <c:pt idx="145">
                  <c:v>5.7999999999935881E-3</c:v>
                </c:pt>
                <c:pt idx="146">
                  <c:v>1.1711999999999989</c:v>
                </c:pt>
                <c:pt idx="147">
                  <c:v>-0.22039999999999793</c:v>
                </c:pt>
                <c:pt idx="148">
                  <c:v>0.78400000000000603</c:v>
                </c:pt>
                <c:pt idx="149">
                  <c:v>2.1000000000000085</c:v>
                </c:pt>
                <c:pt idx="150">
                  <c:v>1.9000000000000057</c:v>
                </c:pt>
                <c:pt idx="151">
                  <c:v>0.90000000000000568</c:v>
                </c:pt>
                <c:pt idx="152">
                  <c:v>0.55839999999999179</c:v>
                </c:pt>
                <c:pt idx="153">
                  <c:v>1.2286000000000143</c:v>
                </c:pt>
                <c:pt idx="154">
                  <c:v>1.0420000000000016</c:v>
                </c:pt>
                <c:pt idx="155">
                  <c:v>-1.2073999999999927</c:v>
                </c:pt>
                <c:pt idx="156">
                  <c:v>-0.86999999999999034</c:v>
                </c:pt>
                <c:pt idx="157">
                  <c:v>-1.7127999999999872</c:v>
                </c:pt>
                <c:pt idx="158">
                  <c:v>2.587600000000009</c:v>
                </c:pt>
                <c:pt idx="159">
                  <c:v>0.35439999999999827</c:v>
                </c:pt>
                <c:pt idx="160">
                  <c:v>1.0144000000000091</c:v>
                </c:pt>
                <c:pt idx="161">
                  <c:v>2.0728000000000009</c:v>
                </c:pt>
                <c:pt idx="162">
                  <c:v>0.22960000000001912</c:v>
                </c:pt>
                <c:pt idx="163">
                  <c:v>0.97100000000000364</c:v>
                </c:pt>
                <c:pt idx="164">
                  <c:v>1.9295999999999935</c:v>
                </c:pt>
                <c:pt idx="165">
                  <c:v>0.55839999999999179</c:v>
                </c:pt>
                <c:pt idx="166">
                  <c:v>1.3000000000000114</c:v>
                </c:pt>
                <c:pt idx="167">
                  <c:v>0.34600000000000364</c:v>
                </c:pt>
                <c:pt idx="168">
                  <c:v>2.4610000000000127</c:v>
                </c:pt>
                <c:pt idx="169">
                  <c:v>2.5332000000000079</c:v>
                </c:pt>
                <c:pt idx="170">
                  <c:v>0.98319999999999652</c:v>
                </c:pt>
                <c:pt idx="171">
                  <c:v>2.9664000000000073</c:v>
                </c:pt>
                <c:pt idx="172">
                  <c:v>1.3560000000000088</c:v>
                </c:pt>
                <c:pt idx="173">
                  <c:v>-1.0383999999999958</c:v>
                </c:pt>
                <c:pt idx="174">
                  <c:v>5.7999999999935881E-3</c:v>
                </c:pt>
                <c:pt idx="175">
                  <c:v>-0.29999999999999716</c:v>
                </c:pt>
                <c:pt idx="176">
                  <c:v>0.74400000000001398</c:v>
                </c:pt>
                <c:pt idx="177">
                  <c:v>0.81520000000000437</c:v>
                </c:pt>
                <c:pt idx="178">
                  <c:v>0.18000000000000682</c:v>
                </c:pt>
                <c:pt idx="179">
                  <c:v>-0.65999999999999659</c:v>
                </c:pt>
                <c:pt idx="180">
                  <c:v>-0.7693999999999761</c:v>
                </c:pt>
                <c:pt idx="181">
                  <c:v>-1.2655999999999921</c:v>
                </c:pt>
                <c:pt idx="182">
                  <c:v>0.94300000000001205</c:v>
                </c:pt>
                <c:pt idx="183">
                  <c:v>1.0420000000000016</c:v>
                </c:pt>
                <c:pt idx="184">
                  <c:v>-0.1927999999999912</c:v>
                </c:pt>
                <c:pt idx="185">
                  <c:v>0.91240000000000521</c:v>
                </c:pt>
                <c:pt idx="186">
                  <c:v>1.4080000000000013</c:v>
                </c:pt>
                <c:pt idx="187">
                  <c:v>1.1448000000000036</c:v>
                </c:pt>
                <c:pt idx="188">
                  <c:v>0.41679999999999495</c:v>
                </c:pt>
                <c:pt idx="189">
                  <c:v>0.45100000000000762</c:v>
                </c:pt>
                <c:pt idx="190">
                  <c:v>0.58160000000000878</c:v>
                </c:pt>
                <c:pt idx="191">
                  <c:v>0.88000000000000966</c:v>
                </c:pt>
                <c:pt idx="192">
                  <c:v>0.13280000000001735</c:v>
                </c:pt>
                <c:pt idx="193">
                  <c:v>2.01400000000001</c:v>
                </c:pt>
                <c:pt idx="194">
                  <c:v>3.0964000000000027</c:v>
                </c:pt>
                <c:pt idx="195">
                  <c:v>2.0360000000000014</c:v>
                </c:pt>
                <c:pt idx="196">
                  <c:v>1.1448000000000036</c:v>
                </c:pt>
                <c:pt idx="197">
                  <c:v>1.2692000000000121</c:v>
                </c:pt>
                <c:pt idx="198">
                  <c:v>-0.15200000000000102</c:v>
                </c:pt>
                <c:pt idx="199">
                  <c:v>0.5</c:v>
                </c:pt>
                <c:pt idx="200">
                  <c:v>2.3200000000000074</c:v>
                </c:pt>
                <c:pt idx="201">
                  <c:v>1.4080000000000013</c:v>
                </c:pt>
                <c:pt idx="202">
                  <c:v>0.5</c:v>
                </c:pt>
                <c:pt idx="203">
                  <c:v>2.1307999999999936</c:v>
                </c:pt>
                <c:pt idx="204">
                  <c:v>2.4898000000000025</c:v>
                </c:pt>
                <c:pt idx="205">
                  <c:v>1.5272000000000077</c:v>
                </c:pt>
                <c:pt idx="206">
                  <c:v>1.832800000000006</c:v>
                </c:pt>
                <c:pt idx="207">
                  <c:v>-0.23019999999999641</c:v>
                </c:pt>
                <c:pt idx="208">
                  <c:v>0.86320000000000618</c:v>
                </c:pt>
                <c:pt idx="209">
                  <c:v>0.64119999999999777</c:v>
                </c:pt>
                <c:pt idx="210">
                  <c:v>1.4428000000000054</c:v>
                </c:pt>
                <c:pt idx="211">
                  <c:v>0.44080000000001007</c:v>
                </c:pt>
                <c:pt idx="212">
                  <c:v>-0.15200000000000102</c:v>
                </c:pt>
                <c:pt idx="213">
                  <c:v>1.5589999999999975</c:v>
                </c:pt>
                <c:pt idx="214">
                  <c:v>-0.13879999999998915</c:v>
                </c:pt>
                <c:pt idx="215">
                  <c:v>0.12640000000000384</c:v>
                </c:pt>
                <c:pt idx="216">
                  <c:v>-0.69999999999998863</c:v>
                </c:pt>
                <c:pt idx="217">
                  <c:v>-0.89999999999999147</c:v>
                </c:pt>
                <c:pt idx="218">
                  <c:v>1.5390000000000157</c:v>
                </c:pt>
                <c:pt idx="219">
                  <c:v>2.215999999999994</c:v>
                </c:pt>
                <c:pt idx="220">
                  <c:v>1.5589999999999975</c:v>
                </c:pt>
                <c:pt idx="221">
                  <c:v>1.5496000000000123</c:v>
                </c:pt>
                <c:pt idx="222">
                  <c:v>2.4179999999999922</c:v>
                </c:pt>
                <c:pt idx="223">
                  <c:v>3.6670000000000158</c:v>
                </c:pt>
                <c:pt idx="224">
                  <c:v>2.6920000000000073</c:v>
                </c:pt>
                <c:pt idx="225">
                  <c:v>4.474400000000017</c:v>
                </c:pt>
                <c:pt idx="226">
                  <c:v>2.5240000000000151</c:v>
                </c:pt>
                <c:pt idx="227">
                  <c:v>1.7199999999999989</c:v>
                </c:pt>
                <c:pt idx="228">
                  <c:v>0.66160000000000707</c:v>
                </c:pt>
                <c:pt idx="229">
                  <c:v>0.67000000000000171</c:v>
                </c:pt>
                <c:pt idx="230">
                  <c:v>9.8100000000016507E-2</c:v>
                </c:pt>
                <c:pt idx="231">
                  <c:v>-0.56119999999998527</c:v>
                </c:pt>
                <c:pt idx="232">
                  <c:v>0.66160000000000707</c:v>
                </c:pt>
                <c:pt idx="233">
                  <c:v>1.4680000000000035</c:v>
                </c:pt>
                <c:pt idx="234">
                  <c:v>0.47980000000001155</c:v>
                </c:pt>
                <c:pt idx="235">
                  <c:v>0.53000000000000114</c:v>
                </c:pt>
                <c:pt idx="236">
                  <c:v>0.94240000000000634</c:v>
                </c:pt>
                <c:pt idx="237">
                  <c:v>0.70000000000000284</c:v>
                </c:pt>
                <c:pt idx="238">
                  <c:v>0.52120000000000744</c:v>
                </c:pt>
                <c:pt idx="239">
                  <c:v>0.13280000000001735</c:v>
                </c:pt>
                <c:pt idx="240">
                  <c:v>-1.2256</c:v>
                </c:pt>
                <c:pt idx="241">
                  <c:v>1.5496000000000123</c:v>
                </c:pt>
                <c:pt idx="242">
                  <c:v>1.832800000000006</c:v>
                </c:pt>
                <c:pt idx="243">
                  <c:v>0.94240000000000634</c:v>
                </c:pt>
                <c:pt idx="244">
                  <c:v>-1.162399999999991</c:v>
                </c:pt>
                <c:pt idx="245">
                  <c:v>-0.838799999999992</c:v>
                </c:pt>
                <c:pt idx="246">
                  <c:v>-0.16039999999999566</c:v>
                </c:pt>
                <c:pt idx="247">
                  <c:v>-2.0799999999994156E-2</c:v>
                </c:pt>
                <c:pt idx="248">
                  <c:v>0.8224000000000018</c:v>
                </c:pt>
                <c:pt idx="249">
                  <c:v>-3.9999999999906777E-4</c:v>
                </c:pt>
                <c:pt idx="250">
                  <c:v>0.2716000000000065</c:v>
                </c:pt>
                <c:pt idx="251">
                  <c:v>-0.22159999999999513</c:v>
                </c:pt>
                <c:pt idx="252">
                  <c:v>-6.4999999999997726E-2</c:v>
                </c:pt>
                <c:pt idx="253">
                  <c:v>-0.68079999999999075</c:v>
                </c:pt>
                <c:pt idx="254">
                  <c:v>-0.74540000000000362</c:v>
                </c:pt>
                <c:pt idx="255">
                  <c:v>1.1657999999999902</c:v>
                </c:pt>
                <c:pt idx="256">
                  <c:v>0.34900000000000375</c:v>
                </c:pt>
                <c:pt idx="257">
                  <c:v>0.54399999999999693</c:v>
                </c:pt>
                <c:pt idx="258">
                  <c:v>-0.61199999999999477</c:v>
                </c:pt>
                <c:pt idx="259">
                  <c:v>-0.34099999999999397</c:v>
                </c:pt>
                <c:pt idx="260">
                  <c:v>-0.72699999999998965</c:v>
                </c:pt>
                <c:pt idx="261">
                  <c:v>-0.55399999999998784</c:v>
                </c:pt>
                <c:pt idx="262">
                  <c:v>6.3400000000001455E-2</c:v>
                </c:pt>
                <c:pt idx="263">
                  <c:v>0.62240000000001316</c:v>
                </c:pt>
                <c:pt idx="264">
                  <c:v>0.67000000000000171</c:v>
                </c:pt>
                <c:pt idx="265">
                  <c:v>0.46779999999999688</c:v>
                </c:pt>
                <c:pt idx="266">
                  <c:v>0.33520000000000039</c:v>
                </c:pt>
                <c:pt idx="267">
                  <c:v>0.27640000000000953</c:v>
                </c:pt>
                <c:pt idx="268">
                  <c:v>7.5999999999993406E-2</c:v>
                </c:pt>
                <c:pt idx="269">
                  <c:v>0.21359999999999957</c:v>
                </c:pt>
                <c:pt idx="270">
                  <c:v>0.96159999999999002</c:v>
                </c:pt>
                <c:pt idx="271">
                  <c:v>1.0262000000000029</c:v>
                </c:pt>
                <c:pt idx="272">
                  <c:v>-0.94519999999998561</c:v>
                </c:pt>
                <c:pt idx="273">
                  <c:v>-0.54319999999999879</c:v>
                </c:pt>
                <c:pt idx="274">
                  <c:v>0.53760000000001185</c:v>
                </c:pt>
                <c:pt idx="275">
                  <c:v>5.6799999999995521E-2</c:v>
                </c:pt>
                <c:pt idx="276">
                  <c:v>0.41040000000000987</c:v>
                </c:pt>
                <c:pt idx="277">
                  <c:v>1.2232000000000056</c:v>
                </c:pt>
                <c:pt idx="278">
                  <c:v>-5.9999999999860165E-3</c:v>
                </c:pt>
                <c:pt idx="279">
                  <c:v>-1.7599999999999909</c:v>
                </c:pt>
                <c:pt idx="280">
                  <c:v>-1.0884000000000071</c:v>
                </c:pt>
                <c:pt idx="281">
                  <c:v>0.33520000000000039</c:v>
                </c:pt>
                <c:pt idx="282">
                  <c:v>6.8800000000010186E-2</c:v>
                </c:pt>
                <c:pt idx="283">
                  <c:v>1.7900000000000063</c:v>
                </c:pt>
                <c:pt idx="284">
                  <c:v>2.0256000000000114</c:v>
                </c:pt>
                <c:pt idx="285">
                  <c:v>0.10999999999999943</c:v>
                </c:pt>
                <c:pt idx="286">
                  <c:v>-4.039999999999111E-2</c:v>
                </c:pt>
                <c:pt idx="287">
                  <c:v>-1.8279999999999887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26400"/>
        <c:axId val="136736768"/>
      </c:lineChart>
      <c:lineChart>
        <c:grouping val="standard"/>
        <c:varyColors val="0"/>
        <c:ser>
          <c:idx val="3"/>
          <c:order val="0"/>
          <c:tx>
            <c:v>&gt; Weight &gt; </c:v>
          </c:tx>
          <c:spPr>
            <a:ln w="25400">
              <a:solidFill>
                <a:srgbClr val="007A37"/>
              </a:solidFill>
            </a:ln>
          </c:spPr>
          <c:marker>
            <c:symbol val="circle"/>
            <c:size val="2"/>
            <c:spPr>
              <a:solidFill>
                <a:schemeClr val="bg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2.2116913304684543E-2"/>
                  <c:y val="-4.81474779699244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 b="1"/>
                  </a:pPr>
                  <a:endParaRPr lang="en-US"/>
                </a:p>
              </c:txPr>
            </c:trendlineLbl>
          </c:trendline>
          <c:cat>
            <c:numRef>
              <c:f>Data1!$G$9:$G$296</c:f>
              <c:numCache>
                <c:formatCode>m/d/yyyy</c:formatCode>
                <c:ptCount val="288"/>
                <c:pt idx="0">
                  <c:v>42747</c:v>
                </c:pt>
                <c:pt idx="1">
                  <c:v>42746</c:v>
                </c:pt>
                <c:pt idx="2">
                  <c:v>42745</c:v>
                </c:pt>
                <c:pt idx="3">
                  <c:v>42744</c:v>
                </c:pt>
                <c:pt idx="4">
                  <c:v>42743</c:v>
                </c:pt>
                <c:pt idx="5">
                  <c:v>42742</c:v>
                </c:pt>
                <c:pt idx="6">
                  <c:v>42741</c:v>
                </c:pt>
                <c:pt idx="7">
                  <c:v>42740</c:v>
                </c:pt>
                <c:pt idx="8">
                  <c:v>42739</c:v>
                </c:pt>
                <c:pt idx="9">
                  <c:v>42738</c:v>
                </c:pt>
                <c:pt idx="10">
                  <c:v>42737</c:v>
                </c:pt>
                <c:pt idx="11">
                  <c:v>42736</c:v>
                </c:pt>
                <c:pt idx="12">
                  <c:v>42735</c:v>
                </c:pt>
                <c:pt idx="13">
                  <c:v>42734</c:v>
                </c:pt>
                <c:pt idx="14">
                  <c:v>42733</c:v>
                </c:pt>
                <c:pt idx="15">
                  <c:v>42732</c:v>
                </c:pt>
                <c:pt idx="16">
                  <c:v>42731</c:v>
                </c:pt>
                <c:pt idx="17">
                  <c:v>42730</c:v>
                </c:pt>
                <c:pt idx="18">
                  <c:v>42729</c:v>
                </c:pt>
                <c:pt idx="19">
                  <c:v>42728</c:v>
                </c:pt>
                <c:pt idx="20">
                  <c:v>42727</c:v>
                </c:pt>
                <c:pt idx="21">
                  <c:v>42726</c:v>
                </c:pt>
                <c:pt idx="22">
                  <c:v>42725</c:v>
                </c:pt>
                <c:pt idx="23">
                  <c:v>42724</c:v>
                </c:pt>
                <c:pt idx="24">
                  <c:v>42723</c:v>
                </c:pt>
                <c:pt idx="25">
                  <c:v>42722</c:v>
                </c:pt>
                <c:pt idx="26">
                  <c:v>42721</c:v>
                </c:pt>
                <c:pt idx="27">
                  <c:v>42720</c:v>
                </c:pt>
                <c:pt idx="28">
                  <c:v>42719</c:v>
                </c:pt>
                <c:pt idx="29">
                  <c:v>42718</c:v>
                </c:pt>
                <c:pt idx="30">
                  <c:v>42717</c:v>
                </c:pt>
                <c:pt idx="31">
                  <c:v>42716</c:v>
                </c:pt>
                <c:pt idx="32">
                  <c:v>42715</c:v>
                </c:pt>
                <c:pt idx="33">
                  <c:v>42714</c:v>
                </c:pt>
                <c:pt idx="34">
                  <c:v>42713</c:v>
                </c:pt>
                <c:pt idx="35">
                  <c:v>42712</c:v>
                </c:pt>
                <c:pt idx="36">
                  <c:v>42711</c:v>
                </c:pt>
                <c:pt idx="37">
                  <c:v>42710</c:v>
                </c:pt>
                <c:pt idx="38">
                  <c:v>42709</c:v>
                </c:pt>
                <c:pt idx="39">
                  <c:v>42708</c:v>
                </c:pt>
                <c:pt idx="40">
                  <c:v>42707</c:v>
                </c:pt>
                <c:pt idx="41">
                  <c:v>42706</c:v>
                </c:pt>
                <c:pt idx="42">
                  <c:v>42705</c:v>
                </c:pt>
                <c:pt idx="43">
                  <c:v>42704</c:v>
                </c:pt>
                <c:pt idx="44">
                  <c:v>42703</c:v>
                </c:pt>
                <c:pt idx="45">
                  <c:v>42702</c:v>
                </c:pt>
                <c:pt idx="46">
                  <c:v>42701</c:v>
                </c:pt>
                <c:pt idx="47">
                  <c:v>42700</c:v>
                </c:pt>
                <c:pt idx="48">
                  <c:v>42699</c:v>
                </c:pt>
                <c:pt idx="49">
                  <c:v>42698</c:v>
                </c:pt>
                <c:pt idx="50">
                  <c:v>42697</c:v>
                </c:pt>
                <c:pt idx="51">
                  <c:v>42696</c:v>
                </c:pt>
                <c:pt idx="52">
                  <c:v>42695</c:v>
                </c:pt>
                <c:pt idx="53">
                  <c:v>42694</c:v>
                </c:pt>
                <c:pt idx="54">
                  <c:v>42693</c:v>
                </c:pt>
                <c:pt idx="55">
                  <c:v>42692</c:v>
                </c:pt>
                <c:pt idx="56">
                  <c:v>42691</c:v>
                </c:pt>
                <c:pt idx="57">
                  <c:v>42690</c:v>
                </c:pt>
                <c:pt idx="58">
                  <c:v>42689</c:v>
                </c:pt>
                <c:pt idx="59">
                  <c:v>42688</c:v>
                </c:pt>
                <c:pt idx="60">
                  <c:v>42687</c:v>
                </c:pt>
                <c:pt idx="61">
                  <c:v>42686</c:v>
                </c:pt>
                <c:pt idx="62">
                  <c:v>42685</c:v>
                </c:pt>
                <c:pt idx="63">
                  <c:v>42684</c:v>
                </c:pt>
                <c:pt idx="64">
                  <c:v>42683</c:v>
                </c:pt>
                <c:pt idx="65">
                  <c:v>42682</c:v>
                </c:pt>
                <c:pt idx="66">
                  <c:v>42681</c:v>
                </c:pt>
                <c:pt idx="67">
                  <c:v>42680</c:v>
                </c:pt>
                <c:pt idx="68">
                  <c:v>42679</c:v>
                </c:pt>
                <c:pt idx="69">
                  <c:v>42678</c:v>
                </c:pt>
                <c:pt idx="70">
                  <c:v>42677</c:v>
                </c:pt>
                <c:pt idx="71">
                  <c:v>42676</c:v>
                </c:pt>
                <c:pt idx="72">
                  <c:v>42675</c:v>
                </c:pt>
                <c:pt idx="73">
                  <c:v>42674</c:v>
                </c:pt>
                <c:pt idx="74">
                  <c:v>42673</c:v>
                </c:pt>
                <c:pt idx="75">
                  <c:v>42672</c:v>
                </c:pt>
                <c:pt idx="76">
                  <c:v>42671</c:v>
                </c:pt>
                <c:pt idx="77">
                  <c:v>42670</c:v>
                </c:pt>
                <c:pt idx="78">
                  <c:v>42669</c:v>
                </c:pt>
                <c:pt idx="79">
                  <c:v>42668</c:v>
                </c:pt>
                <c:pt idx="80">
                  <c:v>42667</c:v>
                </c:pt>
                <c:pt idx="81">
                  <c:v>42666</c:v>
                </c:pt>
                <c:pt idx="82">
                  <c:v>42665</c:v>
                </c:pt>
                <c:pt idx="83">
                  <c:v>42664</c:v>
                </c:pt>
                <c:pt idx="84">
                  <c:v>42663</c:v>
                </c:pt>
                <c:pt idx="85">
                  <c:v>42662</c:v>
                </c:pt>
                <c:pt idx="86">
                  <c:v>42661</c:v>
                </c:pt>
                <c:pt idx="87">
                  <c:v>42660</c:v>
                </c:pt>
                <c:pt idx="88">
                  <c:v>42659</c:v>
                </c:pt>
                <c:pt idx="89">
                  <c:v>42658</c:v>
                </c:pt>
                <c:pt idx="90">
                  <c:v>42657</c:v>
                </c:pt>
                <c:pt idx="91">
                  <c:v>42656</c:v>
                </c:pt>
                <c:pt idx="92">
                  <c:v>42655</c:v>
                </c:pt>
                <c:pt idx="93">
                  <c:v>42654</c:v>
                </c:pt>
                <c:pt idx="94">
                  <c:v>42653</c:v>
                </c:pt>
                <c:pt idx="95">
                  <c:v>42652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42648</c:v>
                </c:pt>
                <c:pt idx="100">
                  <c:v>42647</c:v>
                </c:pt>
                <c:pt idx="101">
                  <c:v>42646</c:v>
                </c:pt>
                <c:pt idx="102">
                  <c:v>42645</c:v>
                </c:pt>
                <c:pt idx="103">
                  <c:v>42644</c:v>
                </c:pt>
                <c:pt idx="104">
                  <c:v>42643</c:v>
                </c:pt>
                <c:pt idx="105">
                  <c:v>42642</c:v>
                </c:pt>
                <c:pt idx="106">
                  <c:v>42641</c:v>
                </c:pt>
                <c:pt idx="107">
                  <c:v>42640</c:v>
                </c:pt>
                <c:pt idx="108">
                  <c:v>42639</c:v>
                </c:pt>
                <c:pt idx="109">
                  <c:v>42638</c:v>
                </c:pt>
                <c:pt idx="110">
                  <c:v>42637</c:v>
                </c:pt>
                <c:pt idx="111">
                  <c:v>42636</c:v>
                </c:pt>
                <c:pt idx="112">
                  <c:v>42635</c:v>
                </c:pt>
                <c:pt idx="113">
                  <c:v>42634</c:v>
                </c:pt>
                <c:pt idx="114">
                  <c:v>42633</c:v>
                </c:pt>
                <c:pt idx="115">
                  <c:v>42632</c:v>
                </c:pt>
                <c:pt idx="116">
                  <c:v>42631</c:v>
                </c:pt>
                <c:pt idx="117">
                  <c:v>42630</c:v>
                </c:pt>
                <c:pt idx="118">
                  <c:v>42629</c:v>
                </c:pt>
                <c:pt idx="119">
                  <c:v>42628</c:v>
                </c:pt>
                <c:pt idx="120">
                  <c:v>42627</c:v>
                </c:pt>
                <c:pt idx="121">
                  <c:v>42626</c:v>
                </c:pt>
                <c:pt idx="122">
                  <c:v>42625</c:v>
                </c:pt>
                <c:pt idx="123">
                  <c:v>42624</c:v>
                </c:pt>
                <c:pt idx="124">
                  <c:v>42623</c:v>
                </c:pt>
                <c:pt idx="125">
                  <c:v>42622</c:v>
                </c:pt>
                <c:pt idx="126">
                  <c:v>42621</c:v>
                </c:pt>
                <c:pt idx="127">
                  <c:v>42620</c:v>
                </c:pt>
                <c:pt idx="128">
                  <c:v>42619</c:v>
                </c:pt>
                <c:pt idx="129">
                  <c:v>42618</c:v>
                </c:pt>
                <c:pt idx="130">
                  <c:v>42617</c:v>
                </c:pt>
                <c:pt idx="131">
                  <c:v>42616</c:v>
                </c:pt>
                <c:pt idx="132">
                  <c:v>42615</c:v>
                </c:pt>
                <c:pt idx="133">
                  <c:v>42614</c:v>
                </c:pt>
                <c:pt idx="134">
                  <c:v>42613</c:v>
                </c:pt>
                <c:pt idx="135">
                  <c:v>42612</c:v>
                </c:pt>
                <c:pt idx="136">
                  <c:v>42611</c:v>
                </c:pt>
                <c:pt idx="137">
                  <c:v>42610</c:v>
                </c:pt>
                <c:pt idx="138">
                  <c:v>42609</c:v>
                </c:pt>
                <c:pt idx="139">
                  <c:v>42608</c:v>
                </c:pt>
                <c:pt idx="140">
                  <c:v>42607</c:v>
                </c:pt>
                <c:pt idx="141">
                  <c:v>42606</c:v>
                </c:pt>
                <c:pt idx="142">
                  <c:v>42605</c:v>
                </c:pt>
                <c:pt idx="143">
                  <c:v>42604</c:v>
                </c:pt>
                <c:pt idx="144">
                  <c:v>42603</c:v>
                </c:pt>
                <c:pt idx="145">
                  <c:v>42602</c:v>
                </c:pt>
                <c:pt idx="146">
                  <c:v>42601</c:v>
                </c:pt>
                <c:pt idx="147">
                  <c:v>42600</c:v>
                </c:pt>
                <c:pt idx="148">
                  <c:v>42599</c:v>
                </c:pt>
                <c:pt idx="149">
                  <c:v>42598</c:v>
                </c:pt>
                <c:pt idx="150">
                  <c:v>42597</c:v>
                </c:pt>
                <c:pt idx="151">
                  <c:v>42596</c:v>
                </c:pt>
                <c:pt idx="152">
                  <c:v>42595</c:v>
                </c:pt>
                <c:pt idx="153">
                  <c:v>42594</c:v>
                </c:pt>
                <c:pt idx="154">
                  <c:v>42593</c:v>
                </c:pt>
                <c:pt idx="155">
                  <c:v>42592</c:v>
                </c:pt>
                <c:pt idx="156">
                  <c:v>42591</c:v>
                </c:pt>
                <c:pt idx="157">
                  <c:v>42590</c:v>
                </c:pt>
                <c:pt idx="158">
                  <c:v>42589</c:v>
                </c:pt>
                <c:pt idx="159">
                  <c:v>42588</c:v>
                </c:pt>
                <c:pt idx="160">
                  <c:v>42587</c:v>
                </c:pt>
                <c:pt idx="161">
                  <c:v>42586</c:v>
                </c:pt>
                <c:pt idx="162">
                  <c:v>42585</c:v>
                </c:pt>
                <c:pt idx="163">
                  <c:v>42584</c:v>
                </c:pt>
                <c:pt idx="164">
                  <c:v>42583</c:v>
                </c:pt>
                <c:pt idx="165">
                  <c:v>42582</c:v>
                </c:pt>
                <c:pt idx="166">
                  <c:v>42581</c:v>
                </c:pt>
                <c:pt idx="167">
                  <c:v>42580</c:v>
                </c:pt>
                <c:pt idx="168">
                  <c:v>42579</c:v>
                </c:pt>
                <c:pt idx="169">
                  <c:v>42578</c:v>
                </c:pt>
                <c:pt idx="170">
                  <c:v>42577</c:v>
                </c:pt>
                <c:pt idx="171">
                  <c:v>42576</c:v>
                </c:pt>
                <c:pt idx="172">
                  <c:v>42575</c:v>
                </c:pt>
                <c:pt idx="173">
                  <c:v>42574</c:v>
                </c:pt>
                <c:pt idx="174">
                  <c:v>42573</c:v>
                </c:pt>
                <c:pt idx="175">
                  <c:v>42572</c:v>
                </c:pt>
                <c:pt idx="176">
                  <c:v>42571</c:v>
                </c:pt>
                <c:pt idx="177">
                  <c:v>42570</c:v>
                </c:pt>
                <c:pt idx="178">
                  <c:v>42569</c:v>
                </c:pt>
                <c:pt idx="179">
                  <c:v>42568</c:v>
                </c:pt>
                <c:pt idx="180">
                  <c:v>42567</c:v>
                </c:pt>
                <c:pt idx="181">
                  <c:v>42566</c:v>
                </c:pt>
                <c:pt idx="182">
                  <c:v>42565</c:v>
                </c:pt>
                <c:pt idx="183">
                  <c:v>42564</c:v>
                </c:pt>
                <c:pt idx="184">
                  <c:v>42563</c:v>
                </c:pt>
                <c:pt idx="185">
                  <c:v>42562</c:v>
                </c:pt>
                <c:pt idx="186">
                  <c:v>42561</c:v>
                </c:pt>
                <c:pt idx="187">
                  <c:v>42560</c:v>
                </c:pt>
                <c:pt idx="188">
                  <c:v>42559</c:v>
                </c:pt>
                <c:pt idx="189">
                  <c:v>42558</c:v>
                </c:pt>
                <c:pt idx="190">
                  <c:v>42557</c:v>
                </c:pt>
                <c:pt idx="191">
                  <c:v>42556</c:v>
                </c:pt>
                <c:pt idx="192">
                  <c:v>42555</c:v>
                </c:pt>
                <c:pt idx="193">
                  <c:v>42554</c:v>
                </c:pt>
                <c:pt idx="194">
                  <c:v>42553</c:v>
                </c:pt>
                <c:pt idx="195">
                  <c:v>42552</c:v>
                </c:pt>
                <c:pt idx="196">
                  <c:v>42551</c:v>
                </c:pt>
                <c:pt idx="197">
                  <c:v>42550</c:v>
                </c:pt>
                <c:pt idx="198">
                  <c:v>42549</c:v>
                </c:pt>
                <c:pt idx="199">
                  <c:v>42548</c:v>
                </c:pt>
                <c:pt idx="200">
                  <c:v>42547</c:v>
                </c:pt>
                <c:pt idx="201">
                  <c:v>42546</c:v>
                </c:pt>
                <c:pt idx="202">
                  <c:v>42545</c:v>
                </c:pt>
                <c:pt idx="203">
                  <c:v>42544</c:v>
                </c:pt>
                <c:pt idx="204">
                  <c:v>42543</c:v>
                </c:pt>
                <c:pt idx="205">
                  <c:v>42542</c:v>
                </c:pt>
                <c:pt idx="206">
                  <c:v>42541</c:v>
                </c:pt>
                <c:pt idx="207">
                  <c:v>42540</c:v>
                </c:pt>
                <c:pt idx="208">
                  <c:v>42539</c:v>
                </c:pt>
                <c:pt idx="209">
                  <c:v>42538</c:v>
                </c:pt>
                <c:pt idx="210">
                  <c:v>42537</c:v>
                </c:pt>
                <c:pt idx="211">
                  <c:v>42536</c:v>
                </c:pt>
                <c:pt idx="212">
                  <c:v>42535</c:v>
                </c:pt>
                <c:pt idx="213">
                  <c:v>42534</c:v>
                </c:pt>
                <c:pt idx="214">
                  <c:v>42533</c:v>
                </c:pt>
                <c:pt idx="215">
                  <c:v>42532</c:v>
                </c:pt>
                <c:pt idx="216">
                  <c:v>42531</c:v>
                </c:pt>
                <c:pt idx="217">
                  <c:v>42530</c:v>
                </c:pt>
                <c:pt idx="218">
                  <c:v>42529</c:v>
                </c:pt>
                <c:pt idx="219">
                  <c:v>42528</c:v>
                </c:pt>
                <c:pt idx="220">
                  <c:v>42527</c:v>
                </c:pt>
                <c:pt idx="221">
                  <c:v>42526</c:v>
                </c:pt>
                <c:pt idx="222">
                  <c:v>42525</c:v>
                </c:pt>
                <c:pt idx="223">
                  <c:v>42524</c:v>
                </c:pt>
                <c:pt idx="224">
                  <c:v>42523</c:v>
                </c:pt>
                <c:pt idx="225">
                  <c:v>42522</c:v>
                </c:pt>
                <c:pt idx="226">
                  <c:v>42521</c:v>
                </c:pt>
                <c:pt idx="227">
                  <c:v>42520</c:v>
                </c:pt>
                <c:pt idx="228">
                  <c:v>42519</c:v>
                </c:pt>
                <c:pt idx="229">
                  <c:v>42518</c:v>
                </c:pt>
                <c:pt idx="230">
                  <c:v>42517</c:v>
                </c:pt>
                <c:pt idx="231">
                  <c:v>42516</c:v>
                </c:pt>
                <c:pt idx="232">
                  <c:v>42515</c:v>
                </c:pt>
                <c:pt idx="233">
                  <c:v>42514</c:v>
                </c:pt>
                <c:pt idx="234">
                  <c:v>42513</c:v>
                </c:pt>
                <c:pt idx="235">
                  <c:v>42512</c:v>
                </c:pt>
                <c:pt idx="236">
                  <c:v>42511</c:v>
                </c:pt>
                <c:pt idx="237">
                  <c:v>42510</c:v>
                </c:pt>
                <c:pt idx="238">
                  <c:v>42509</c:v>
                </c:pt>
                <c:pt idx="239">
                  <c:v>42508</c:v>
                </c:pt>
                <c:pt idx="240">
                  <c:v>42507</c:v>
                </c:pt>
                <c:pt idx="241">
                  <c:v>42506</c:v>
                </c:pt>
                <c:pt idx="242">
                  <c:v>42505</c:v>
                </c:pt>
                <c:pt idx="243">
                  <c:v>42504</c:v>
                </c:pt>
                <c:pt idx="244">
                  <c:v>42503</c:v>
                </c:pt>
                <c:pt idx="245">
                  <c:v>42502</c:v>
                </c:pt>
                <c:pt idx="246">
                  <c:v>42501</c:v>
                </c:pt>
                <c:pt idx="247">
                  <c:v>42500</c:v>
                </c:pt>
                <c:pt idx="248">
                  <c:v>42499</c:v>
                </c:pt>
                <c:pt idx="249">
                  <c:v>42498</c:v>
                </c:pt>
                <c:pt idx="250">
                  <c:v>42497</c:v>
                </c:pt>
                <c:pt idx="251">
                  <c:v>42496</c:v>
                </c:pt>
                <c:pt idx="252">
                  <c:v>42495</c:v>
                </c:pt>
                <c:pt idx="253">
                  <c:v>42494</c:v>
                </c:pt>
                <c:pt idx="254">
                  <c:v>42493</c:v>
                </c:pt>
                <c:pt idx="255">
                  <c:v>42492</c:v>
                </c:pt>
                <c:pt idx="256">
                  <c:v>42491</c:v>
                </c:pt>
                <c:pt idx="257">
                  <c:v>42490</c:v>
                </c:pt>
                <c:pt idx="258">
                  <c:v>42489</c:v>
                </c:pt>
                <c:pt idx="259">
                  <c:v>42488</c:v>
                </c:pt>
                <c:pt idx="260">
                  <c:v>42487</c:v>
                </c:pt>
                <c:pt idx="261">
                  <c:v>42486</c:v>
                </c:pt>
                <c:pt idx="262">
                  <c:v>42485</c:v>
                </c:pt>
                <c:pt idx="263">
                  <c:v>42484</c:v>
                </c:pt>
                <c:pt idx="264">
                  <c:v>42483</c:v>
                </c:pt>
                <c:pt idx="265">
                  <c:v>42482</c:v>
                </c:pt>
                <c:pt idx="266">
                  <c:v>42481</c:v>
                </c:pt>
                <c:pt idx="267">
                  <c:v>42480</c:v>
                </c:pt>
                <c:pt idx="268">
                  <c:v>42479</c:v>
                </c:pt>
                <c:pt idx="269">
                  <c:v>42478</c:v>
                </c:pt>
                <c:pt idx="270">
                  <c:v>42477</c:v>
                </c:pt>
                <c:pt idx="271">
                  <c:v>42476</c:v>
                </c:pt>
                <c:pt idx="272">
                  <c:v>42475</c:v>
                </c:pt>
                <c:pt idx="273">
                  <c:v>42474</c:v>
                </c:pt>
                <c:pt idx="274">
                  <c:v>42473</c:v>
                </c:pt>
                <c:pt idx="275">
                  <c:v>42472</c:v>
                </c:pt>
                <c:pt idx="276">
                  <c:v>42471</c:v>
                </c:pt>
                <c:pt idx="277">
                  <c:v>42470</c:v>
                </c:pt>
                <c:pt idx="278">
                  <c:v>42469</c:v>
                </c:pt>
                <c:pt idx="279">
                  <c:v>42468</c:v>
                </c:pt>
                <c:pt idx="280">
                  <c:v>42467</c:v>
                </c:pt>
                <c:pt idx="281">
                  <c:v>42466</c:v>
                </c:pt>
                <c:pt idx="282">
                  <c:v>42465</c:v>
                </c:pt>
                <c:pt idx="283">
                  <c:v>42464</c:v>
                </c:pt>
                <c:pt idx="284">
                  <c:v>42463</c:v>
                </c:pt>
                <c:pt idx="285">
                  <c:v>42462</c:v>
                </c:pt>
                <c:pt idx="286">
                  <c:v>42461</c:v>
                </c:pt>
                <c:pt idx="287">
                  <c:v>42460</c:v>
                </c:pt>
              </c:numCache>
            </c:numRef>
          </c:cat>
          <c:val>
            <c:numRef>
              <c:f>Data1!$N$9:$N$296</c:f>
              <c:numCache>
                <c:formatCode>0.0</c:formatCode>
                <c:ptCount val="288"/>
                <c:pt idx="24">
                  <c:v>203.2</c:v>
                </c:pt>
                <c:pt idx="25">
                  <c:v>203</c:v>
                </c:pt>
                <c:pt idx="26">
                  <c:v>202.6</c:v>
                </c:pt>
                <c:pt idx="27">
                  <c:v>202.4</c:v>
                </c:pt>
                <c:pt idx="28">
                  <c:v>201.8</c:v>
                </c:pt>
                <c:pt idx="29">
                  <c:v>202.8</c:v>
                </c:pt>
                <c:pt idx="30">
                  <c:v>203.8</c:v>
                </c:pt>
                <c:pt idx="31">
                  <c:v>203.8</c:v>
                </c:pt>
                <c:pt idx="32">
                  <c:v>202.4</c:v>
                </c:pt>
                <c:pt idx="33">
                  <c:v>200.2</c:v>
                </c:pt>
                <c:pt idx="34">
                  <c:v>201</c:v>
                </c:pt>
                <c:pt idx="35">
                  <c:v>203.2</c:v>
                </c:pt>
                <c:pt idx="51">
                  <c:v>198.8</c:v>
                </c:pt>
                <c:pt idx="52">
                  <c:v>201.6</c:v>
                </c:pt>
                <c:pt idx="53">
                  <c:v>202.4</c:v>
                </c:pt>
                <c:pt idx="54">
                  <c:v>201.8</c:v>
                </c:pt>
                <c:pt idx="55">
                  <c:v>201.6</c:v>
                </c:pt>
                <c:pt idx="56">
                  <c:v>199.8</c:v>
                </c:pt>
                <c:pt idx="57">
                  <c:v>200.4</c:v>
                </c:pt>
                <c:pt idx="58">
                  <c:v>201</c:v>
                </c:pt>
                <c:pt idx="59">
                  <c:v>202.8</c:v>
                </c:pt>
                <c:pt idx="60">
                  <c:v>202</c:v>
                </c:pt>
                <c:pt idx="61">
                  <c:v>201.6</c:v>
                </c:pt>
                <c:pt idx="62">
                  <c:v>200.8</c:v>
                </c:pt>
                <c:pt idx="63">
                  <c:v>200.2</c:v>
                </c:pt>
                <c:pt idx="64">
                  <c:v>202.8</c:v>
                </c:pt>
                <c:pt idx="65">
                  <c:v>200.2</c:v>
                </c:pt>
                <c:pt idx="66">
                  <c:v>200</c:v>
                </c:pt>
                <c:pt idx="67">
                  <c:v>201</c:v>
                </c:pt>
                <c:pt idx="68">
                  <c:v>201</c:v>
                </c:pt>
                <c:pt idx="69">
                  <c:v>201</c:v>
                </c:pt>
                <c:pt idx="70">
                  <c:v>199</c:v>
                </c:pt>
                <c:pt idx="71">
                  <c:v>198.6</c:v>
                </c:pt>
                <c:pt idx="72">
                  <c:v>198.4</c:v>
                </c:pt>
                <c:pt idx="73">
                  <c:v>198.6</c:v>
                </c:pt>
                <c:pt idx="74">
                  <c:v>200.4</c:v>
                </c:pt>
                <c:pt idx="75">
                  <c:v>198.6</c:v>
                </c:pt>
                <c:pt idx="76">
                  <c:v>198.6</c:v>
                </c:pt>
                <c:pt idx="77">
                  <c:v>198</c:v>
                </c:pt>
                <c:pt idx="78">
                  <c:v>198.2</c:v>
                </c:pt>
                <c:pt idx="79">
                  <c:v>199</c:v>
                </c:pt>
                <c:pt idx="80">
                  <c:v>201</c:v>
                </c:pt>
                <c:pt idx="81">
                  <c:v>200.8</c:v>
                </c:pt>
                <c:pt idx="82">
                  <c:v>200.2</c:v>
                </c:pt>
                <c:pt idx="83">
                  <c:v>200.8</c:v>
                </c:pt>
                <c:pt idx="84">
                  <c:v>201</c:v>
                </c:pt>
                <c:pt idx="85">
                  <c:v>198.8</c:v>
                </c:pt>
                <c:pt idx="86">
                  <c:v>199.6</c:v>
                </c:pt>
                <c:pt idx="87">
                  <c:v>201</c:v>
                </c:pt>
                <c:pt idx="88">
                  <c:v>200.8</c:v>
                </c:pt>
                <c:pt idx="89">
                  <c:v>200.6</c:v>
                </c:pt>
                <c:pt idx="90">
                  <c:v>200.6</c:v>
                </c:pt>
                <c:pt idx="91">
                  <c:v>199</c:v>
                </c:pt>
                <c:pt idx="92">
                  <c:v>200</c:v>
                </c:pt>
                <c:pt idx="93">
                  <c:v>199.8</c:v>
                </c:pt>
                <c:pt idx="94">
                  <c:v>199.6</c:v>
                </c:pt>
                <c:pt idx="95">
                  <c:v>199</c:v>
                </c:pt>
                <c:pt idx="96">
                  <c:v>199.8</c:v>
                </c:pt>
                <c:pt idx="97">
                  <c:v>201</c:v>
                </c:pt>
                <c:pt idx="98">
                  <c:v>200.4</c:v>
                </c:pt>
                <c:pt idx="99">
                  <c:v>198</c:v>
                </c:pt>
                <c:pt idx="100">
                  <c:v>198.8</c:v>
                </c:pt>
                <c:pt idx="101">
                  <c:v>198.2</c:v>
                </c:pt>
                <c:pt idx="102">
                  <c:v>200.2</c:v>
                </c:pt>
                <c:pt idx="103">
                  <c:v>200.2</c:v>
                </c:pt>
                <c:pt idx="104">
                  <c:v>198.4</c:v>
                </c:pt>
                <c:pt idx="105">
                  <c:v>201</c:v>
                </c:pt>
                <c:pt idx="106">
                  <c:v>199.6</c:v>
                </c:pt>
                <c:pt idx="107">
                  <c:v>199</c:v>
                </c:pt>
                <c:pt idx="108">
                  <c:v>201.2</c:v>
                </c:pt>
                <c:pt idx="109">
                  <c:v>204.4</c:v>
                </c:pt>
                <c:pt idx="110">
                  <c:v>202.6</c:v>
                </c:pt>
                <c:pt idx="111">
                  <c:v>200.8</c:v>
                </c:pt>
                <c:pt idx="112">
                  <c:v>198.8</c:v>
                </c:pt>
                <c:pt idx="113">
                  <c:v>200</c:v>
                </c:pt>
                <c:pt idx="114">
                  <c:v>198.8</c:v>
                </c:pt>
                <c:pt idx="115">
                  <c:v>200</c:v>
                </c:pt>
                <c:pt idx="116">
                  <c:v>200</c:v>
                </c:pt>
                <c:pt idx="117">
                  <c:v>198.2</c:v>
                </c:pt>
                <c:pt idx="118">
                  <c:v>200</c:v>
                </c:pt>
                <c:pt idx="119">
                  <c:v>200.8</c:v>
                </c:pt>
                <c:pt idx="120">
                  <c:v>200.6</c:v>
                </c:pt>
                <c:pt idx="121">
                  <c:v>199.8</c:v>
                </c:pt>
                <c:pt idx="122">
                  <c:v>201.6</c:v>
                </c:pt>
                <c:pt idx="123">
                  <c:v>200.8</c:v>
                </c:pt>
                <c:pt idx="124">
                  <c:v>201.8</c:v>
                </c:pt>
                <c:pt idx="125">
                  <c:v>201.2</c:v>
                </c:pt>
                <c:pt idx="126">
                  <c:v>200.8</c:v>
                </c:pt>
                <c:pt idx="127">
                  <c:v>199.8</c:v>
                </c:pt>
                <c:pt idx="128">
                  <c:v>201.6</c:v>
                </c:pt>
                <c:pt idx="129">
                  <c:v>200.2</c:v>
                </c:pt>
                <c:pt idx="130">
                  <c:v>200.8</c:v>
                </c:pt>
                <c:pt idx="131">
                  <c:v>203</c:v>
                </c:pt>
                <c:pt idx="132">
                  <c:v>199.2</c:v>
                </c:pt>
                <c:pt idx="133">
                  <c:v>199.8</c:v>
                </c:pt>
                <c:pt idx="134">
                  <c:v>197</c:v>
                </c:pt>
                <c:pt idx="135">
                  <c:v>199.2</c:v>
                </c:pt>
                <c:pt idx="136">
                  <c:v>202.4</c:v>
                </c:pt>
                <c:pt idx="137">
                  <c:v>203</c:v>
                </c:pt>
                <c:pt idx="138">
                  <c:v>200</c:v>
                </c:pt>
                <c:pt idx="139">
                  <c:v>198.8</c:v>
                </c:pt>
                <c:pt idx="140">
                  <c:v>199.2</c:v>
                </c:pt>
                <c:pt idx="141">
                  <c:v>197.8</c:v>
                </c:pt>
                <c:pt idx="142">
                  <c:v>198.8</c:v>
                </c:pt>
                <c:pt idx="143">
                  <c:v>201.2</c:v>
                </c:pt>
                <c:pt idx="144">
                  <c:v>200.8</c:v>
                </c:pt>
                <c:pt idx="145">
                  <c:v>198.6</c:v>
                </c:pt>
                <c:pt idx="146">
                  <c:v>200.2</c:v>
                </c:pt>
                <c:pt idx="147">
                  <c:v>197.4</c:v>
                </c:pt>
                <c:pt idx="148">
                  <c:v>198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199.6</c:v>
                </c:pt>
                <c:pt idx="153">
                  <c:v>199.8</c:v>
                </c:pt>
                <c:pt idx="154">
                  <c:v>200.4</c:v>
                </c:pt>
                <c:pt idx="155">
                  <c:v>197.4</c:v>
                </c:pt>
                <c:pt idx="156">
                  <c:v>197.8</c:v>
                </c:pt>
                <c:pt idx="157">
                  <c:v>198.8</c:v>
                </c:pt>
                <c:pt idx="158">
                  <c:v>198.6</c:v>
                </c:pt>
                <c:pt idx="159">
                  <c:v>196.8</c:v>
                </c:pt>
                <c:pt idx="160">
                  <c:v>199.2</c:v>
                </c:pt>
                <c:pt idx="161">
                  <c:v>201.6</c:v>
                </c:pt>
                <c:pt idx="162">
                  <c:v>199.8</c:v>
                </c:pt>
                <c:pt idx="163">
                  <c:v>200.2</c:v>
                </c:pt>
                <c:pt idx="164">
                  <c:v>201.2</c:v>
                </c:pt>
                <c:pt idx="165">
                  <c:v>199.6</c:v>
                </c:pt>
                <c:pt idx="166">
                  <c:v>200</c:v>
                </c:pt>
                <c:pt idx="167">
                  <c:v>199</c:v>
                </c:pt>
                <c:pt idx="168">
                  <c:v>201</c:v>
                </c:pt>
                <c:pt idx="169">
                  <c:v>201.2</c:v>
                </c:pt>
                <c:pt idx="170">
                  <c:v>200.8</c:v>
                </c:pt>
                <c:pt idx="171">
                  <c:v>202.4</c:v>
                </c:pt>
                <c:pt idx="172">
                  <c:v>203</c:v>
                </c:pt>
                <c:pt idx="173">
                  <c:v>199.6</c:v>
                </c:pt>
                <c:pt idx="174">
                  <c:v>198.6</c:v>
                </c:pt>
                <c:pt idx="175">
                  <c:v>200</c:v>
                </c:pt>
                <c:pt idx="176">
                  <c:v>199</c:v>
                </c:pt>
                <c:pt idx="177">
                  <c:v>199.2</c:v>
                </c:pt>
                <c:pt idx="178">
                  <c:v>200.8</c:v>
                </c:pt>
                <c:pt idx="179">
                  <c:v>198.4</c:v>
                </c:pt>
                <c:pt idx="180">
                  <c:v>199.8</c:v>
                </c:pt>
                <c:pt idx="181">
                  <c:v>197.8</c:v>
                </c:pt>
                <c:pt idx="182">
                  <c:v>199</c:v>
                </c:pt>
                <c:pt idx="183">
                  <c:v>200.4</c:v>
                </c:pt>
                <c:pt idx="184">
                  <c:v>198.6</c:v>
                </c:pt>
                <c:pt idx="185">
                  <c:v>200.6</c:v>
                </c:pt>
                <c:pt idx="186">
                  <c:v>202</c:v>
                </c:pt>
                <c:pt idx="187">
                  <c:v>202.4</c:v>
                </c:pt>
                <c:pt idx="188">
                  <c:v>199.2</c:v>
                </c:pt>
                <c:pt idx="189">
                  <c:v>201</c:v>
                </c:pt>
                <c:pt idx="190">
                  <c:v>200.8</c:v>
                </c:pt>
                <c:pt idx="191">
                  <c:v>202.8</c:v>
                </c:pt>
                <c:pt idx="192">
                  <c:v>202.4</c:v>
                </c:pt>
                <c:pt idx="193">
                  <c:v>202</c:v>
                </c:pt>
                <c:pt idx="194">
                  <c:v>202.2</c:v>
                </c:pt>
                <c:pt idx="195">
                  <c:v>203.2</c:v>
                </c:pt>
                <c:pt idx="196">
                  <c:v>202.4</c:v>
                </c:pt>
                <c:pt idx="197">
                  <c:v>198.8</c:v>
                </c:pt>
                <c:pt idx="198">
                  <c:v>201</c:v>
                </c:pt>
                <c:pt idx="199">
                  <c:v>200</c:v>
                </c:pt>
                <c:pt idx="200">
                  <c:v>204</c:v>
                </c:pt>
                <c:pt idx="201">
                  <c:v>202</c:v>
                </c:pt>
                <c:pt idx="202">
                  <c:v>200</c:v>
                </c:pt>
                <c:pt idx="203">
                  <c:v>201.2</c:v>
                </c:pt>
                <c:pt idx="204">
                  <c:v>202.2</c:v>
                </c:pt>
                <c:pt idx="205">
                  <c:v>201.2</c:v>
                </c:pt>
                <c:pt idx="206">
                  <c:v>203.2</c:v>
                </c:pt>
                <c:pt idx="207">
                  <c:v>200.2</c:v>
                </c:pt>
                <c:pt idx="208">
                  <c:v>201.6</c:v>
                </c:pt>
                <c:pt idx="209">
                  <c:v>200.4</c:v>
                </c:pt>
                <c:pt idx="210">
                  <c:v>200.4</c:v>
                </c:pt>
                <c:pt idx="211">
                  <c:v>200.4</c:v>
                </c:pt>
                <c:pt idx="212">
                  <c:v>201</c:v>
                </c:pt>
                <c:pt idx="213">
                  <c:v>203</c:v>
                </c:pt>
                <c:pt idx="214">
                  <c:v>202.2</c:v>
                </c:pt>
                <c:pt idx="215">
                  <c:v>201.8</c:v>
                </c:pt>
                <c:pt idx="216">
                  <c:v>200</c:v>
                </c:pt>
                <c:pt idx="217">
                  <c:v>200</c:v>
                </c:pt>
                <c:pt idx="218">
                  <c:v>201.8</c:v>
                </c:pt>
                <c:pt idx="219">
                  <c:v>202</c:v>
                </c:pt>
                <c:pt idx="220">
                  <c:v>203</c:v>
                </c:pt>
                <c:pt idx="221">
                  <c:v>202.4</c:v>
                </c:pt>
                <c:pt idx="222">
                  <c:v>202</c:v>
                </c:pt>
                <c:pt idx="223">
                  <c:v>201</c:v>
                </c:pt>
                <c:pt idx="224">
                  <c:v>202.2</c:v>
                </c:pt>
                <c:pt idx="225">
                  <c:v>203.2</c:v>
                </c:pt>
                <c:pt idx="226">
                  <c:v>204</c:v>
                </c:pt>
                <c:pt idx="227">
                  <c:v>205.2</c:v>
                </c:pt>
                <c:pt idx="228">
                  <c:v>201.6</c:v>
                </c:pt>
                <c:pt idx="229">
                  <c:v>202.2</c:v>
                </c:pt>
                <c:pt idx="230">
                  <c:v>202.3</c:v>
                </c:pt>
                <c:pt idx="231">
                  <c:v>200.4</c:v>
                </c:pt>
                <c:pt idx="232">
                  <c:v>201.6</c:v>
                </c:pt>
                <c:pt idx="233">
                  <c:v>201.6</c:v>
                </c:pt>
                <c:pt idx="234">
                  <c:v>203.4</c:v>
                </c:pt>
                <c:pt idx="235">
                  <c:v>201.8</c:v>
                </c:pt>
                <c:pt idx="236">
                  <c:v>202.4</c:v>
                </c:pt>
                <c:pt idx="237">
                  <c:v>200</c:v>
                </c:pt>
                <c:pt idx="238">
                  <c:v>201.2</c:v>
                </c:pt>
                <c:pt idx="239">
                  <c:v>202.4</c:v>
                </c:pt>
                <c:pt idx="240">
                  <c:v>200.8</c:v>
                </c:pt>
                <c:pt idx="241">
                  <c:v>202.4</c:v>
                </c:pt>
                <c:pt idx="242">
                  <c:v>203.2</c:v>
                </c:pt>
                <c:pt idx="243">
                  <c:v>202.4</c:v>
                </c:pt>
                <c:pt idx="244">
                  <c:v>200.4</c:v>
                </c:pt>
                <c:pt idx="245">
                  <c:v>199.6</c:v>
                </c:pt>
                <c:pt idx="246">
                  <c:v>200.4</c:v>
                </c:pt>
                <c:pt idx="247">
                  <c:v>200.8</c:v>
                </c:pt>
                <c:pt idx="248">
                  <c:v>203.8</c:v>
                </c:pt>
                <c:pt idx="249">
                  <c:v>202.6</c:v>
                </c:pt>
                <c:pt idx="250">
                  <c:v>202.8</c:v>
                </c:pt>
                <c:pt idx="251">
                  <c:v>200.8</c:v>
                </c:pt>
                <c:pt idx="252">
                  <c:v>203</c:v>
                </c:pt>
                <c:pt idx="253">
                  <c:v>201.8</c:v>
                </c:pt>
                <c:pt idx="254">
                  <c:v>202.2</c:v>
                </c:pt>
                <c:pt idx="255">
                  <c:v>204.2</c:v>
                </c:pt>
                <c:pt idx="256">
                  <c:v>204.2</c:v>
                </c:pt>
                <c:pt idx="257">
                  <c:v>203</c:v>
                </c:pt>
                <c:pt idx="258">
                  <c:v>202</c:v>
                </c:pt>
                <c:pt idx="259">
                  <c:v>202.2</c:v>
                </c:pt>
                <c:pt idx="260">
                  <c:v>200.5</c:v>
                </c:pt>
                <c:pt idx="261">
                  <c:v>201</c:v>
                </c:pt>
                <c:pt idx="262">
                  <c:v>202.2</c:v>
                </c:pt>
                <c:pt idx="263">
                  <c:v>204.4</c:v>
                </c:pt>
                <c:pt idx="264">
                  <c:v>202.2</c:v>
                </c:pt>
                <c:pt idx="265">
                  <c:v>202.2</c:v>
                </c:pt>
                <c:pt idx="266">
                  <c:v>202.4</c:v>
                </c:pt>
                <c:pt idx="267">
                  <c:v>203.4</c:v>
                </c:pt>
                <c:pt idx="268">
                  <c:v>204</c:v>
                </c:pt>
                <c:pt idx="269">
                  <c:v>204.4</c:v>
                </c:pt>
                <c:pt idx="270">
                  <c:v>204.2</c:v>
                </c:pt>
                <c:pt idx="271">
                  <c:v>203.8</c:v>
                </c:pt>
                <c:pt idx="272">
                  <c:v>202.8</c:v>
                </c:pt>
                <c:pt idx="273">
                  <c:v>202.2</c:v>
                </c:pt>
                <c:pt idx="274">
                  <c:v>202.4</c:v>
                </c:pt>
                <c:pt idx="275">
                  <c:v>201.6</c:v>
                </c:pt>
                <c:pt idx="276">
                  <c:v>203.2</c:v>
                </c:pt>
                <c:pt idx="277">
                  <c:v>203.2</c:v>
                </c:pt>
                <c:pt idx="278">
                  <c:v>202</c:v>
                </c:pt>
                <c:pt idx="279">
                  <c:v>201</c:v>
                </c:pt>
                <c:pt idx="280">
                  <c:v>201.2</c:v>
                </c:pt>
                <c:pt idx="281">
                  <c:v>202.4</c:v>
                </c:pt>
                <c:pt idx="282">
                  <c:v>202.8</c:v>
                </c:pt>
                <c:pt idx="283">
                  <c:v>205.4</c:v>
                </c:pt>
                <c:pt idx="284">
                  <c:v>202.6</c:v>
                </c:pt>
                <c:pt idx="285">
                  <c:v>200.6</c:v>
                </c:pt>
                <c:pt idx="286">
                  <c:v>199.6</c:v>
                </c:pt>
                <c:pt idx="287">
                  <c:v>200.8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0224"/>
        <c:axId val="136738688"/>
      </c:lineChart>
      <c:dateAx>
        <c:axId val="1367264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 i="0" baseline="0"/>
                </a:pPr>
                <a:r>
                  <a:rPr lang="en-US" sz="1600" b="1" i="0" baseline="0"/>
                  <a:t>Date</a:t>
                </a:r>
              </a:p>
            </c:rich>
          </c:tx>
          <c:layout>
            <c:manualLayout>
              <c:xMode val="edge"/>
              <c:yMode val="edge"/>
              <c:x val="0.48802544315228036"/>
              <c:y val="0.91149474583730228"/>
            </c:manualLayout>
          </c:layout>
          <c:overlay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</c:title>
        <c:numFmt formatCode="m/d/yyyy" sourceLinked="1"/>
        <c:majorTickMark val="cross"/>
        <c:minorTickMark val="in"/>
        <c:tickLblPos val="low"/>
        <c:txPr>
          <a:bodyPr rot="-3000000" vert="horz" anchor="t" anchorCtr="0"/>
          <a:lstStyle/>
          <a:p>
            <a:pPr>
              <a:defRPr/>
            </a:pPr>
            <a:endParaRPr lang="en-US"/>
          </a:p>
        </c:txPr>
        <c:crossAx val="136736768"/>
        <c:crossesAt val="-4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36736768"/>
        <c:scaling>
          <c:orientation val="minMax"/>
          <c:max val="6"/>
          <c:min val="-4"/>
        </c:scaling>
        <c:delete val="0"/>
        <c:axPos val="l"/>
        <c:majorGridlines>
          <c:spPr>
            <a:ln>
              <a:solidFill>
                <a:srgbClr val="00B05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Pounds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low"/>
        <c:crossAx val="136726400"/>
        <c:crossesAt val="42460"/>
        <c:crossBetween val="midCat"/>
      </c:valAx>
      <c:valAx>
        <c:axId val="136738688"/>
        <c:scaling>
          <c:orientation val="minMax"/>
          <c:max val="205"/>
          <c:min val="185"/>
        </c:scaling>
        <c:delete val="0"/>
        <c:axPos val="l"/>
        <c:numFmt formatCode="0.0" sourceLinked="1"/>
        <c:majorTickMark val="out"/>
        <c:minorTickMark val="none"/>
        <c:tickLblPos val="high"/>
        <c:crossAx val="136740224"/>
        <c:crossesAt val="42460"/>
        <c:crossBetween val="midCat"/>
      </c:valAx>
      <c:dateAx>
        <c:axId val="136740224"/>
        <c:scaling>
          <c:orientation val="minMax"/>
        </c:scaling>
        <c:delete val="0"/>
        <c:axPos val="t"/>
        <c:numFmt formatCode="m/d/yyyy" sourceLinked="1"/>
        <c:majorTickMark val="out"/>
        <c:minorTickMark val="in"/>
        <c:tickLblPos val="none"/>
        <c:crossAx val="136738688"/>
        <c:crosses val="max"/>
        <c:auto val="0"/>
        <c:lblOffset val="100"/>
        <c:baseTimeUnit val="days"/>
        <c:majorUnit val="7"/>
        <c:majorTimeUnit val="days"/>
        <c:minorUnit val="1"/>
        <c:minorTimeUnit val="days"/>
      </c:date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2388031187231809E-2"/>
          <c:y val="0.94475129868252983"/>
          <c:w val="0.84604780160665505"/>
          <c:h val="5.5248701317476077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7119176477063E-2"/>
          <c:y val="2.4489433034779642E-2"/>
          <c:w val="0.87588222764423285"/>
          <c:h val="0.8135680528110858"/>
        </c:manualLayout>
      </c:layout>
      <c:lineChart>
        <c:grouping val="standard"/>
        <c:varyColors val="0"/>
        <c:ser>
          <c:idx val="0"/>
          <c:order val="0"/>
          <c:tx>
            <c:v>Fat + Water * Factor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</c:spPr>
          </c:marker>
          <c:cat>
            <c:numRef>
              <c:f>Data1!$G$173:$G$296</c:f>
              <c:numCache>
                <c:formatCode>m/d/yyyy</c:formatCode>
                <c:ptCount val="124"/>
                <c:pt idx="0">
                  <c:v>42583</c:v>
                </c:pt>
                <c:pt idx="1">
                  <c:v>42582</c:v>
                </c:pt>
                <c:pt idx="2">
                  <c:v>42581</c:v>
                </c:pt>
                <c:pt idx="3">
                  <c:v>42580</c:v>
                </c:pt>
                <c:pt idx="4">
                  <c:v>42579</c:v>
                </c:pt>
                <c:pt idx="5">
                  <c:v>42578</c:v>
                </c:pt>
                <c:pt idx="6">
                  <c:v>42577</c:v>
                </c:pt>
                <c:pt idx="7">
                  <c:v>42576</c:v>
                </c:pt>
                <c:pt idx="8">
                  <c:v>42575</c:v>
                </c:pt>
                <c:pt idx="9">
                  <c:v>42574</c:v>
                </c:pt>
                <c:pt idx="10">
                  <c:v>42573</c:v>
                </c:pt>
                <c:pt idx="11">
                  <c:v>42572</c:v>
                </c:pt>
                <c:pt idx="12">
                  <c:v>42571</c:v>
                </c:pt>
                <c:pt idx="13">
                  <c:v>42570</c:v>
                </c:pt>
                <c:pt idx="14">
                  <c:v>42569</c:v>
                </c:pt>
                <c:pt idx="15">
                  <c:v>42568</c:v>
                </c:pt>
                <c:pt idx="16">
                  <c:v>42567</c:v>
                </c:pt>
                <c:pt idx="17">
                  <c:v>42566</c:v>
                </c:pt>
                <c:pt idx="18">
                  <c:v>42565</c:v>
                </c:pt>
                <c:pt idx="19">
                  <c:v>42564</c:v>
                </c:pt>
                <c:pt idx="20">
                  <c:v>42563</c:v>
                </c:pt>
                <c:pt idx="21">
                  <c:v>42562</c:v>
                </c:pt>
                <c:pt idx="22">
                  <c:v>42561</c:v>
                </c:pt>
                <c:pt idx="23">
                  <c:v>42560</c:v>
                </c:pt>
                <c:pt idx="24">
                  <c:v>42559</c:v>
                </c:pt>
                <c:pt idx="25">
                  <c:v>42558</c:v>
                </c:pt>
                <c:pt idx="26">
                  <c:v>42557</c:v>
                </c:pt>
                <c:pt idx="27">
                  <c:v>42556</c:v>
                </c:pt>
                <c:pt idx="28">
                  <c:v>42555</c:v>
                </c:pt>
                <c:pt idx="29">
                  <c:v>42554</c:v>
                </c:pt>
                <c:pt idx="30">
                  <c:v>42553</c:v>
                </c:pt>
                <c:pt idx="31">
                  <c:v>42552</c:v>
                </c:pt>
                <c:pt idx="32">
                  <c:v>42551</c:v>
                </c:pt>
                <c:pt idx="33">
                  <c:v>42550</c:v>
                </c:pt>
                <c:pt idx="34">
                  <c:v>42549</c:v>
                </c:pt>
                <c:pt idx="35">
                  <c:v>42548</c:v>
                </c:pt>
                <c:pt idx="36">
                  <c:v>42547</c:v>
                </c:pt>
                <c:pt idx="37">
                  <c:v>42546</c:v>
                </c:pt>
                <c:pt idx="38">
                  <c:v>42545</c:v>
                </c:pt>
                <c:pt idx="39">
                  <c:v>42544</c:v>
                </c:pt>
                <c:pt idx="40">
                  <c:v>42543</c:v>
                </c:pt>
                <c:pt idx="41">
                  <c:v>42542</c:v>
                </c:pt>
                <c:pt idx="42">
                  <c:v>42541</c:v>
                </c:pt>
                <c:pt idx="43">
                  <c:v>42540</c:v>
                </c:pt>
                <c:pt idx="44">
                  <c:v>42539</c:v>
                </c:pt>
                <c:pt idx="45">
                  <c:v>42538</c:v>
                </c:pt>
                <c:pt idx="46">
                  <c:v>42537</c:v>
                </c:pt>
                <c:pt idx="47">
                  <c:v>42536</c:v>
                </c:pt>
                <c:pt idx="48">
                  <c:v>42535</c:v>
                </c:pt>
                <c:pt idx="49">
                  <c:v>42534</c:v>
                </c:pt>
                <c:pt idx="50">
                  <c:v>42533</c:v>
                </c:pt>
                <c:pt idx="51">
                  <c:v>42532</c:v>
                </c:pt>
                <c:pt idx="52">
                  <c:v>42531</c:v>
                </c:pt>
                <c:pt idx="53">
                  <c:v>42530</c:v>
                </c:pt>
                <c:pt idx="54">
                  <c:v>42529</c:v>
                </c:pt>
                <c:pt idx="55">
                  <c:v>42528</c:v>
                </c:pt>
                <c:pt idx="56">
                  <c:v>42527</c:v>
                </c:pt>
                <c:pt idx="57">
                  <c:v>42526</c:v>
                </c:pt>
                <c:pt idx="58">
                  <c:v>42525</c:v>
                </c:pt>
                <c:pt idx="59">
                  <c:v>42524</c:v>
                </c:pt>
                <c:pt idx="60">
                  <c:v>42523</c:v>
                </c:pt>
                <c:pt idx="61">
                  <c:v>42522</c:v>
                </c:pt>
                <c:pt idx="62">
                  <c:v>42521</c:v>
                </c:pt>
                <c:pt idx="63">
                  <c:v>42520</c:v>
                </c:pt>
                <c:pt idx="64">
                  <c:v>42519</c:v>
                </c:pt>
                <c:pt idx="65">
                  <c:v>42518</c:v>
                </c:pt>
                <c:pt idx="66">
                  <c:v>42517</c:v>
                </c:pt>
                <c:pt idx="67">
                  <c:v>42516</c:v>
                </c:pt>
                <c:pt idx="68">
                  <c:v>42515</c:v>
                </c:pt>
                <c:pt idx="69">
                  <c:v>42514</c:v>
                </c:pt>
                <c:pt idx="70">
                  <c:v>42513</c:v>
                </c:pt>
                <c:pt idx="71">
                  <c:v>42512</c:v>
                </c:pt>
                <c:pt idx="72">
                  <c:v>42511</c:v>
                </c:pt>
                <c:pt idx="73">
                  <c:v>42510</c:v>
                </c:pt>
                <c:pt idx="74">
                  <c:v>42509</c:v>
                </c:pt>
                <c:pt idx="75">
                  <c:v>42508</c:v>
                </c:pt>
                <c:pt idx="76">
                  <c:v>42507</c:v>
                </c:pt>
                <c:pt idx="77">
                  <c:v>42506</c:v>
                </c:pt>
                <c:pt idx="78">
                  <c:v>42505</c:v>
                </c:pt>
                <c:pt idx="79">
                  <c:v>42504</c:v>
                </c:pt>
                <c:pt idx="80">
                  <c:v>42503</c:v>
                </c:pt>
                <c:pt idx="81">
                  <c:v>42502</c:v>
                </c:pt>
                <c:pt idx="82">
                  <c:v>42501</c:v>
                </c:pt>
                <c:pt idx="83">
                  <c:v>42500</c:v>
                </c:pt>
                <c:pt idx="84">
                  <c:v>42499</c:v>
                </c:pt>
                <c:pt idx="85">
                  <c:v>42498</c:v>
                </c:pt>
                <c:pt idx="86">
                  <c:v>42497</c:v>
                </c:pt>
                <c:pt idx="87">
                  <c:v>42496</c:v>
                </c:pt>
                <c:pt idx="88">
                  <c:v>42495</c:v>
                </c:pt>
                <c:pt idx="89">
                  <c:v>42494</c:v>
                </c:pt>
                <c:pt idx="90">
                  <c:v>42493</c:v>
                </c:pt>
                <c:pt idx="91">
                  <c:v>42492</c:v>
                </c:pt>
                <c:pt idx="92">
                  <c:v>42491</c:v>
                </c:pt>
                <c:pt idx="93">
                  <c:v>42490</c:v>
                </c:pt>
                <c:pt idx="94">
                  <c:v>42489</c:v>
                </c:pt>
                <c:pt idx="95">
                  <c:v>42488</c:v>
                </c:pt>
                <c:pt idx="96">
                  <c:v>42487</c:v>
                </c:pt>
                <c:pt idx="97">
                  <c:v>42486</c:v>
                </c:pt>
                <c:pt idx="98">
                  <c:v>42485</c:v>
                </c:pt>
                <c:pt idx="99">
                  <c:v>42484</c:v>
                </c:pt>
                <c:pt idx="100">
                  <c:v>42483</c:v>
                </c:pt>
                <c:pt idx="101">
                  <c:v>42482</c:v>
                </c:pt>
                <c:pt idx="102">
                  <c:v>42481</c:v>
                </c:pt>
                <c:pt idx="103">
                  <c:v>42480</c:v>
                </c:pt>
                <c:pt idx="104">
                  <c:v>42479</c:v>
                </c:pt>
                <c:pt idx="105">
                  <c:v>42478</c:v>
                </c:pt>
                <c:pt idx="106">
                  <c:v>42477</c:v>
                </c:pt>
                <c:pt idx="107">
                  <c:v>42476</c:v>
                </c:pt>
                <c:pt idx="108">
                  <c:v>42475</c:v>
                </c:pt>
                <c:pt idx="109">
                  <c:v>42474</c:v>
                </c:pt>
                <c:pt idx="110">
                  <c:v>42473</c:v>
                </c:pt>
                <c:pt idx="111">
                  <c:v>42472</c:v>
                </c:pt>
                <c:pt idx="112">
                  <c:v>42471</c:v>
                </c:pt>
                <c:pt idx="113">
                  <c:v>42470</c:v>
                </c:pt>
                <c:pt idx="114">
                  <c:v>42469</c:v>
                </c:pt>
                <c:pt idx="115">
                  <c:v>42468</c:v>
                </c:pt>
                <c:pt idx="116">
                  <c:v>42467</c:v>
                </c:pt>
                <c:pt idx="117">
                  <c:v>42466</c:v>
                </c:pt>
                <c:pt idx="118">
                  <c:v>42465</c:v>
                </c:pt>
                <c:pt idx="119">
                  <c:v>42464</c:v>
                </c:pt>
                <c:pt idx="120">
                  <c:v>42463</c:v>
                </c:pt>
                <c:pt idx="121">
                  <c:v>42462</c:v>
                </c:pt>
                <c:pt idx="122">
                  <c:v>42461</c:v>
                </c:pt>
                <c:pt idx="123">
                  <c:v>42460</c:v>
                </c:pt>
              </c:numCache>
            </c:numRef>
          </c:cat>
          <c:val>
            <c:numRef>
              <c:f>Data1!$AJ$173:$AJ$296</c:f>
              <c:numCache>
                <c:formatCode>0.0</c:formatCode>
                <c:ptCount val="124"/>
                <c:pt idx="0">
                  <c:v>201.9272</c:v>
                </c:pt>
                <c:pt idx="1">
                  <c:v>199.95959999999999</c:v>
                </c:pt>
                <c:pt idx="2">
                  <c:v>200.60000000000002</c:v>
                </c:pt>
                <c:pt idx="3">
                  <c:v>199.20099999999999</c:v>
                </c:pt>
                <c:pt idx="4">
                  <c:v>202.40899999999999</c:v>
                </c:pt>
                <c:pt idx="5">
                  <c:v>202.5308</c:v>
                </c:pt>
                <c:pt idx="6">
                  <c:v>200.88159999999999</c:v>
                </c:pt>
                <c:pt idx="7">
                  <c:v>203.86880000000002</c:v>
                </c:pt>
                <c:pt idx="8">
                  <c:v>203.221</c:v>
                </c:pt>
                <c:pt idx="9">
                  <c:v>198.16319999999999</c:v>
                </c:pt>
                <c:pt idx="10">
                  <c:v>198.56419999999997</c:v>
                </c:pt>
                <c:pt idx="11">
                  <c:v>199.4</c:v>
                </c:pt>
                <c:pt idx="12">
                  <c:v>199.59900000000002</c:v>
                </c:pt>
                <c:pt idx="13">
                  <c:v>199.7192</c:v>
                </c:pt>
                <c:pt idx="14">
                  <c:v>200.6808</c:v>
                </c:pt>
                <c:pt idx="15">
                  <c:v>198.048</c:v>
                </c:pt>
                <c:pt idx="16">
                  <c:v>199.08080000000001</c:v>
                </c:pt>
                <c:pt idx="17">
                  <c:v>197.0976</c:v>
                </c:pt>
                <c:pt idx="18">
                  <c:v>199.59899999999999</c:v>
                </c:pt>
                <c:pt idx="19">
                  <c:v>201.04159999999999</c:v>
                </c:pt>
                <c:pt idx="20">
                  <c:v>198.3656</c:v>
                </c:pt>
                <c:pt idx="21">
                  <c:v>200.7612</c:v>
                </c:pt>
                <c:pt idx="22">
                  <c:v>202.21</c:v>
                </c:pt>
                <c:pt idx="23">
                  <c:v>202.452</c:v>
                </c:pt>
                <c:pt idx="24">
                  <c:v>199.32079999999999</c:v>
                </c:pt>
                <c:pt idx="25">
                  <c:v>201.00200000000001</c:v>
                </c:pt>
                <c:pt idx="26">
                  <c:v>200.88159999999999</c:v>
                </c:pt>
                <c:pt idx="27">
                  <c:v>202.89680000000001</c:v>
                </c:pt>
                <c:pt idx="28">
                  <c:v>201.84480000000002</c:v>
                </c:pt>
                <c:pt idx="29">
                  <c:v>202.816</c:v>
                </c:pt>
                <c:pt idx="30">
                  <c:v>203.54419999999999</c:v>
                </c:pt>
                <c:pt idx="31">
                  <c:v>203.74879999999999</c:v>
                </c:pt>
                <c:pt idx="32">
                  <c:v>202.452</c:v>
                </c:pt>
                <c:pt idx="33">
                  <c:v>199.87640000000002</c:v>
                </c:pt>
                <c:pt idx="34">
                  <c:v>200.6</c:v>
                </c:pt>
                <c:pt idx="35">
                  <c:v>200</c:v>
                </c:pt>
                <c:pt idx="36">
                  <c:v>204.44</c:v>
                </c:pt>
                <c:pt idx="37">
                  <c:v>202.21</c:v>
                </c:pt>
                <c:pt idx="38">
                  <c:v>200</c:v>
                </c:pt>
                <c:pt idx="39">
                  <c:v>202.1284</c:v>
                </c:pt>
                <c:pt idx="40">
                  <c:v>202.9376</c:v>
                </c:pt>
                <c:pt idx="41">
                  <c:v>201.726</c:v>
                </c:pt>
                <c:pt idx="42">
                  <c:v>203.54560000000001</c:v>
                </c:pt>
                <c:pt idx="43">
                  <c:v>199.51939999999999</c:v>
                </c:pt>
                <c:pt idx="44">
                  <c:v>201.36320000000001</c:v>
                </c:pt>
                <c:pt idx="45">
                  <c:v>200.64079999999998</c:v>
                </c:pt>
                <c:pt idx="46">
                  <c:v>201.04160000000002</c:v>
                </c:pt>
                <c:pt idx="47">
                  <c:v>200.44040000000001</c:v>
                </c:pt>
                <c:pt idx="48">
                  <c:v>200.6</c:v>
                </c:pt>
                <c:pt idx="49">
                  <c:v>203.221</c:v>
                </c:pt>
                <c:pt idx="50">
                  <c:v>201.32</c:v>
                </c:pt>
                <c:pt idx="51">
                  <c:v>201.2818</c:v>
                </c:pt>
                <c:pt idx="52">
                  <c:v>199.2</c:v>
                </c:pt>
                <c:pt idx="53">
                  <c:v>199</c:v>
                </c:pt>
                <c:pt idx="54">
                  <c:v>202.29080000000002</c:v>
                </c:pt>
                <c:pt idx="55">
                  <c:v>202.81599999999997</c:v>
                </c:pt>
                <c:pt idx="56">
                  <c:v>203.018</c:v>
                </c:pt>
                <c:pt idx="57">
                  <c:v>202.65440000000001</c:v>
                </c:pt>
                <c:pt idx="58">
                  <c:v>202.81599999999997</c:v>
                </c:pt>
                <c:pt idx="59">
                  <c:v>203.21300000000002</c:v>
                </c:pt>
                <c:pt idx="60">
                  <c:v>203.13980000000001</c:v>
                </c:pt>
                <c:pt idx="61">
                  <c:v>205.37440000000001</c:v>
                </c:pt>
                <c:pt idx="62">
                  <c:v>204.64400000000001</c:v>
                </c:pt>
                <c:pt idx="63">
                  <c:v>205.172</c:v>
                </c:pt>
                <c:pt idx="64">
                  <c:v>201.56479999999999</c:v>
                </c:pt>
                <c:pt idx="65">
                  <c:v>201.7244</c:v>
                </c:pt>
                <c:pt idx="66">
                  <c:v>201.38000000000002</c:v>
                </c:pt>
                <c:pt idx="67">
                  <c:v>199.83920000000001</c:v>
                </c:pt>
                <c:pt idx="68">
                  <c:v>201.56479999999999</c:v>
                </c:pt>
                <c:pt idx="69">
                  <c:v>202.1696</c:v>
                </c:pt>
                <c:pt idx="70">
                  <c:v>202.65020000000001</c:v>
                </c:pt>
                <c:pt idx="71">
                  <c:v>201.4836</c:v>
                </c:pt>
                <c:pt idx="72">
                  <c:v>202.452</c:v>
                </c:pt>
                <c:pt idx="73">
                  <c:v>200.2</c:v>
                </c:pt>
                <c:pt idx="74">
                  <c:v>201.1224</c:v>
                </c:pt>
                <c:pt idx="75">
                  <c:v>201.84480000000002</c:v>
                </c:pt>
                <c:pt idx="76">
                  <c:v>199.476</c:v>
                </c:pt>
                <c:pt idx="77">
                  <c:v>202.85680000000002</c:v>
                </c:pt>
                <c:pt idx="78">
                  <c:v>203.54560000000001</c:v>
                </c:pt>
                <c:pt idx="79">
                  <c:v>202.452</c:v>
                </c:pt>
                <c:pt idx="80">
                  <c:v>199.4384</c:v>
                </c:pt>
                <c:pt idx="81">
                  <c:v>198.9616</c:v>
                </c:pt>
                <c:pt idx="82">
                  <c:v>200.03960000000001</c:v>
                </c:pt>
                <c:pt idx="83">
                  <c:v>200.2792</c:v>
                </c:pt>
                <c:pt idx="84">
                  <c:v>203.50280000000001</c:v>
                </c:pt>
                <c:pt idx="85">
                  <c:v>201.76259999999999</c:v>
                </c:pt>
                <c:pt idx="86">
                  <c:v>202.0856</c:v>
                </c:pt>
                <c:pt idx="87">
                  <c:v>200.48</c:v>
                </c:pt>
                <c:pt idx="88">
                  <c:v>202.20599999999999</c:v>
                </c:pt>
                <c:pt idx="89">
                  <c:v>200.87819999999999</c:v>
                </c:pt>
                <c:pt idx="90">
                  <c:v>200.91559999999998</c:v>
                </c:pt>
                <c:pt idx="91">
                  <c:v>203.74519999999998</c:v>
                </c:pt>
                <c:pt idx="92">
                  <c:v>203.33679999999998</c:v>
                </c:pt>
                <c:pt idx="93">
                  <c:v>202.61199999999999</c:v>
                </c:pt>
                <c:pt idx="94">
                  <c:v>200.79599999999999</c:v>
                </c:pt>
                <c:pt idx="95">
                  <c:v>201.5222</c:v>
                </c:pt>
                <c:pt idx="96">
                  <c:v>199.49799999999999</c:v>
                </c:pt>
                <c:pt idx="97">
                  <c:v>200.19800000000001</c:v>
                </c:pt>
                <c:pt idx="98">
                  <c:v>201.7244</c:v>
                </c:pt>
                <c:pt idx="99">
                  <c:v>203.8664</c:v>
                </c:pt>
                <c:pt idx="100">
                  <c:v>201.7244</c:v>
                </c:pt>
                <c:pt idx="101">
                  <c:v>201.92659999999998</c:v>
                </c:pt>
                <c:pt idx="102">
                  <c:v>202.04719999999998</c:v>
                </c:pt>
                <c:pt idx="103">
                  <c:v>202.8536</c:v>
                </c:pt>
                <c:pt idx="104">
                  <c:v>203.01199999999997</c:v>
                </c:pt>
                <c:pt idx="105">
                  <c:v>203.45760000000001</c:v>
                </c:pt>
                <c:pt idx="106">
                  <c:v>203.541</c:v>
                </c:pt>
                <c:pt idx="107">
                  <c:v>203.50279999999998</c:v>
                </c:pt>
                <c:pt idx="108">
                  <c:v>201.27440000000001</c:v>
                </c:pt>
                <c:pt idx="109">
                  <c:v>201.32</c:v>
                </c:pt>
                <c:pt idx="110">
                  <c:v>202.0472</c:v>
                </c:pt>
                <c:pt idx="111">
                  <c:v>200.75839999999999</c:v>
                </c:pt>
                <c:pt idx="112">
                  <c:v>202.52960000000002</c:v>
                </c:pt>
                <c:pt idx="113">
                  <c:v>203.13919999999999</c:v>
                </c:pt>
                <c:pt idx="114">
                  <c:v>201.40199999999999</c:v>
                </c:pt>
                <c:pt idx="115">
                  <c:v>199.595</c:v>
                </c:pt>
                <c:pt idx="116">
                  <c:v>199.91519999999997</c:v>
                </c:pt>
                <c:pt idx="117">
                  <c:v>202.04719999999998</c:v>
                </c:pt>
                <c:pt idx="118">
                  <c:v>202.2884</c:v>
                </c:pt>
                <c:pt idx="119">
                  <c:v>205.08859999999999</c:v>
                </c:pt>
                <c:pt idx="120">
                  <c:v>203.1808</c:v>
                </c:pt>
                <c:pt idx="121">
                  <c:v>200.35999999999999</c:v>
                </c:pt>
                <c:pt idx="122">
                  <c:v>199.16120000000001</c:v>
                </c:pt>
                <c:pt idx="123">
                  <c:v>199.476</c:v>
                </c:pt>
              </c:numCache>
            </c:numRef>
          </c:val>
          <c:smooth val="0"/>
        </c:ser>
        <c:ser>
          <c:idx val="1"/>
          <c:order val="1"/>
          <c:tx>
            <c:v>Weight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Data1!$G$173:$G$296</c:f>
              <c:numCache>
                <c:formatCode>m/d/yyyy</c:formatCode>
                <c:ptCount val="124"/>
                <c:pt idx="0">
                  <c:v>42583</c:v>
                </c:pt>
                <c:pt idx="1">
                  <c:v>42582</c:v>
                </c:pt>
                <c:pt idx="2">
                  <c:v>42581</c:v>
                </c:pt>
                <c:pt idx="3">
                  <c:v>42580</c:v>
                </c:pt>
                <c:pt idx="4">
                  <c:v>42579</c:v>
                </c:pt>
                <c:pt idx="5">
                  <c:v>42578</c:v>
                </c:pt>
                <c:pt idx="6">
                  <c:v>42577</c:v>
                </c:pt>
                <c:pt idx="7">
                  <c:v>42576</c:v>
                </c:pt>
                <c:pt idx="8">
                  <c:v>42575</c:v>
                </c:pt>
                <c:pt idx="9">
                  <c:v>42574</c:v>
                </c:pt>
                <c:pt idx="10">
                  <c:v>42573</c:v>
                </c:pt>
                <c:pt idx="11">
                  <c:v>42572</c:v>
                </c:pt>
                <c:pt idx="12">
                  <c:v>42571</c:v>
                </c:pt>
                <c:pt idx="13">
                  <c:v>42570</c:v>
                </c:pt>
                <c:pt idx="14">
                  <c:v>42569</c:v>
                </c:pt>
                <c:pt idx="15">
                  <c:v>42568</c:v>
                </c:pt>
                <c:pt idx="16">
                  <c:v>42567</c:v>
                </c:pt>
                <c:pt idx="17">
                  <c:v>42566</c:v>
                </c:pt>
                <c:pt idx="18">
                  <c:v>42565</c:v>
                </c:pt>
                <c:pt idx="19">
                  <c:v>42564</c:v>
                </c:pt>
                <c:pt idx="20">
                  <c:v>42563</c:v>
                </c:pt>
                <c:pt idx="21">
                  <c:v>42562</c:v>
                </c:pt>
                <c:pt idx="22">
                  <c:v>42561</c:v>
                </c:pt>
                <c:pt idx="23">
                  <c:v>42560</c:v>
                </c:pt>
                <c:pt idx="24">
                  <c:v>42559</c:v>
                </c:pt>
                <c:pt idx="25">
                  <c:v>42558</c:v>
                </c:pt>
                <c:pt idx="26">
                  <c:v>42557</c:v>
                </c:pt>
                <c:pt idx="27">
                  <c:v>42556</c:v>
                </c:pt>
                <c:pt idx="28">
                  <c:v>42555</c:v>
                </c:pt>
                <c:pt idx="29">
                  <c:v>42554</c:v>
                </c:pt>
                <c:pt idx="30">
                  <c:v>42553</c:v>
                </c:pt>
                <c:pt idx="31">
                  <c:v>42552</c:v>
                </c:pt>
                <c:pt idx="32">
                  <c:v>42551</c:v>
                </c:pt>
                <c:pt idx="33">
                  <c:v>42550</c:v>
                </c:pt>
                <c:pt idx="34">
                  <c:v>42549</c:v>
                </c:pt>
                <c:pt idx="35">
                  <c:v>42548</c:v>
                </c:pt>
                <c:pt idx="36">
                  <c:v>42547</c:v>
                </c:pt>
                <c:pt idx="37">
                  <c:v>42546</c:v>
                </c:pt>
                <c:pt idx="38">
                  <c:v>42545</c:v>
                </c:pt>
                <c:pt idx="39">
                  <c:v>42544</c:v>
                </c:pt>
                <c:pt idx="40">
                  <c:v>42543</c:v>
                </c:pt>
                <c:pt idx="41">
                  <c:v>42542</c:v>
                </c:pt>
                <c:pt idx="42">
                  <c:v>42541</c:v>
                </c:pt>
                <c:pt idx="43">
                  <c:v>42540</c:v>
                </c:pt>
                <c:pt idx="44">
                  <c:v>42539</c:v>
                </c:pt>
                <c:pt idx="45">
                  <c:v>42538</c:v>
                </c:pt>
                <c:pt idx="46">
                  <c:v>42537</c:v>
                </c:pt>
                <c:pt idx="47">
                  <c:v>42536</c:v>
                </c:pt>
                <c:pt idx="48">
                  <c:v>42535</c:v>
                </c:pt>
                <c:pt idx="49">
                  <c:v>42534</c:v>
                </c:pt>
                <c:pt idx="50">
                  <c:v>42533</c:v>
                </c:pt>
                <c:pt idx="51">
                  <c:v>42532</c:v>
                </c:pt>
                <c:pt idx="52">
                  <c:v>42531</c:v>
                </c:pt>
                <c:pt idx="53">
                  <c:v>42530</c:v>
                </c:pt>
                <c:pt idx="54">
                  <c:v>42529</c:v>
                </c:pt>
                <c:pt idx="55">
                  <c:v>42528</c:v>
                </c:pt>
                <c:pt idx="56">
                  <c:v>42527</c:v>
                </c:pt>
                <c:pt idx="57">
                  <c:v>42526</c:v>
                </c:pt>
                <c:pt idx="58">
                  <c:v>42525</c:v>
                </c:pt>
                <c:pt idx="59">
                  <c:v>42524</c:v>
                </c:pt>
                <c:pt idx="60">
                  <c:v>42523</c:v>
                </c:pt>
                <c:pt idx="61">
                  <c:v>42522</c:v>
                </c:pt>
                <c:pt idx="62">
                  <c:v>42521</c:v>
                </c:pt>
                <c:pt idx="63">
                  <c:v>42520</c:v>
                </c:pt>
                <c:pt idx="64">
                  <c:v>42519</c:v>
                </c:pt>
                <c:pt idx="65">
                  <c:v>42518</c:v>
                </c:pt>
                <c:pt idx="66">
                  <c:v>42517</c:v>
                </c:pt>
                <c:pt idx="67">
                  <c:v>42516</c:v>
                </c:pt>
                <c:pt idx="68">
                  <c:v>42515</c:v>
                </c:pt>
                <c:pt idx="69">
                  <c:v>42514</c:v>
                </c:pt>
                <c:pt idx="70">
                  <c:v>42513</c:v>
                </c:pt>
                <c:pt idx="71">
                  <c:v>42512</c:v>
                </c:pt>
                <c:pt idx="72">
                  <c:v>42511</c:v>
                </c:pt>
                <c:pt idx="73">
                  <c:v>42510</c:v>
                </c:pt>
                <c:pt idx="74">
                  <c:v>42509</c:v>
                </c:pt>
                <c:pt idx="75">
                  <c:v>42508</c:v>
                </c:pt>
                <c:pt idx="76">
                  <c:v>42507</c:v>
                </c:pt>
                <c:pt idx="77">
                  <c:v>42506</c:v>
                </c:pt>
                <c:pt idx="78">
                  <c:v>42505</c:v>
                </c:pt>
                <c:pt idx="79">
                  <c:v>42504</c:v>
                </c:pt>
                <c:pt idx="80">
                  <c:v>42503</c:v>
                </c:pt>
                <c:pt idx="81">
                  <c:v>42502</c:v>
                </c:pt>
                <c:pt idx="82">
                  <c:v>42501</c:v>
                </c:pt>
                <c:pt idx="83">
                  <c:v>42500</c:v>
                </c:pt>
                <c:pt idx="84">
                  <c:v>42499</c:v>
                </c:pt>
                <c:pt idx="85">
                  <c:v>42498</c:v>
                </c:pt>
                <c:pt idx="86">
                  <c:v>42497</c:v>
                </c:pt>
                <c:pt idx="87">
                  <c:v>42496</c:v>
                </c:pt>
                <c:pt idx="88">
                  <c:v>42495</c:v>
                </c:pt>
                <c:pt idx="89">
                  <c:v>42494</c:v>
                </c:pt>
                <c:pt idx="90">
                  <c:v>42493</c:v>
                </c:pt>
                <c:pt idx="91">
                  <c:v>42492</c:v>
                </c:pt>
                <c:pt idx="92">
                  <c:v>42491</c:v>
                </c:pt>
                <c:pt idx="93">
                  <c:v>42490</c:v>
                </c:pt>
                <c:pt idx="94">
                  <c:v>42489</c:v>
                </c:pt>
                <c:pt idx="95">
                  <c:v>42488</c:v>
                </c:pt>
                <c:pt idx="96">
                  <c:v>42487</c:v>
                </c:pt>
                <c:pt idx="97">
                  <c:v>42486</c:v>
                </c:pt>
                <c:pt idx="98">
                  <c:v>42485</c:v>
                </c:pt>
                <c:pt idx="99">
                  <c:v>42484</c:v>
                </c:pt>
                <c:pt idx="100">
                  <c:v>42483</c:v>
                </c:pt>
                <c:pt idx="101">
                  <c:v>42482</c:v>
                </c:pt>
                <c:pt idx="102">
                  <c:v>42481</c:v>
                </c:pt>
                <c:pt idx="103">
                  <c:v>42480</c:v>
                </c:pt>
                <c:pt idx="104">
                  <c:v>42479</c:v>
                </c:pt>
                <c:pt idx="105">
                  <c:v>42478</c:v>
                </c:pt>
                <c:pt idx="106">
                  <c:v>42477</c:v>
                </c:pt>
                <c:pt idx="107">
                  <c:v>42476</c:v>
                </c:pt>
                <c:pt idx="108">
                  <c:v>42475</c:v>
                </c:pt>
                <c:pt idx="109">
                  <c:v>42474</c:v>
                </c:pt>
                <c:pt idx="110">
                  <c:v>42473</c:v>
                </c:pt>
                <c:pt idx="111">
                  <c:v>42472</c:v>
                </c:pt>
                <c:pt idx="112">
                  <c:v>42471</c:v>
                </c:pt>
                <c:pt idx="113">
                  <c:v>42470</c:v>
                </c:pt>
                <c:pt idx="114">
                  <c:v>42469</c:v>
                </c:pt>
                <c:pt idx="115">
                  <c:v>42468</c:v>
                </c:pt>
                <c:pt idx="116">
                  <c:v>42467</c:v>
                </c:pt>
                <c:pt idx="117">
                  <c:v>42466</c:v>
                </c:pt>
                <c:pt idx="118">
                  <c:v>42465</c:v>
                </c:pt>
                <c:pt idx="119">
                  <c:v>42464</c:v>
                </c:pt>
                <c:pt idx="120">
                  <c:v>42463</c:v>
                </c:pt>
                <c:pt idx="121">
                  <c:v>42462</c:v>
                </c:pt>
                <c:pt idx="122">
                  <c:v>42461</c:v>
                </c:pt>
                <c:pt idx="123">
                  <c:v>42460</c:v>
                </c:pt>
              </c:numCache>
            </c:numRef>
          </c:cat>
          <c:val>
            <c:numRef>
              <c:f>Data1!$N$173:$N$296</c:f>
              <c:numCache>
                <c:formatCode>0.0</c:formatCode>
                <c:ptCount val="124"/>
                <c:pt idx="0">
                  <c:v>201.2</c:v>
                </c:pt>
                <c:pt idx="1">
                  <c:v>199.6</c:v>
                </c:pt>
                <c:pt idx="2">
                  <c:v>200</c:v>
                </c:pt>
                <c:pt idx="3">
                  <c:v>199</c:v>
                </c:pt>
                <c:pt idx="4">
                  <c:v>201</c:v>
                </c:pt>
                <c:pt idx="5">
                  <c:v>201.2</c:v>
                </c:pt>
                <c:pt idx="6">
                  <c:v>200.8</c:v>
                </c:pt>
                <c:pt idx="7">
                  <c:v>202.4</c:v>
                </c:pt>
                <c:pt idx="8">
                  <c:v>203</c:v>
                </c:pt>
                <c:pt idx="9">
                  <c:v>199.6</c:v>
                </c:pt>
                <c:pt idx="10">
                  <c:v>198.6</c:v>
                </c:pt>
                <c:pt idx="11">
                  <c:v>200</c:v>
                </c:pt>
                <c:pt idx="12">
                  <c:v>199</c:v>
                </c:pt>
                <c:pt idx="13">
                  <c:v>199.2</c:v>
                </c:pt>
                <c:pt idx="14">
                  <c:v>200.8</c:v>
                </c:pt>
                <c:pt idx="15">
                  <c:v>198.4</c:v>
                </c:pt>
                <c:pt idx="16">
                  <c:v>199.8</c:v>
                </c:pt>
                <c:pt idx="17">
                  <c:v>197.8</c:v>
                </c:pt>
                <c:pt idx="18">
                  <c:v>199</c:v>
                </c:pt>
                <c:pt idx="19">
                  <c:v>200.4</c:v>
                </c:pt>
                <c:pt idx="20">
                  <c:v>198.6</c:v>
                </c:pt>
                <c:pt idx="21">
                  <c:v>200.6</c:v>
                </c:pt>
                <c:pt idx="22">
                  <c:v>202</c:v>
                </c:pt>
                <c:pt idx="23">
                  <c:v>202.4</c:v>
                </c:pt>
                <c:pt idx="24">
                  <c:v>199.2</c:v>
                </c:pt>
                <c:pt idx="25">
                  <c:v>201</c:v>
                </c:pt>
                <c:pt idx="26">
                  <c:v>200.8</c:v>
                </c:pt>
                <c:pt idx="27">
                  <c:v>202.8</c:v>
                </c:pt>
                <c:pt idx="28">
                  <c:v>202.4</c:v>
                </c:pt>
                <c:pt idx="29">
                  <c:v>202</c:v>
                </c:pt>
                <c:pt idx="30">
                  <c:v>202.2</c:v>
                </c:pt>
                <c:pt idx="31">
                  <c:v>203.2</c:v>
                </c:pt>
                <c:pt idx="32">
                  <c:v>202.4</c:v>
                </c:pt>
                <c:pt idx="33">
                  <c:v>198.8</c:v>
                </c:pt>
                <c:pt idx="34">
                  <c:v>201</c:v>
                </c:pt>
                <c:pt idx="35">
                  <c:v>200</c:v>
                </c:pt>
                <c:pt idx="36">
                  <c:v>204</c:v>
                </c:pt>
                <c:pt idx="37">
                  <c:v>202</c:v>
                </c:pt>
                <c:pt idx="38">
                  <c:v>200</c:v>
                </c:pt>
                <c:pt idx="39">
                  <c:v>201.2</c:v>
                </c:pt>
                <c:pt idx="40">
                  <c:v>202.2</c:v>
                </c:pt>
                <c:pt idx="41">
                  <c:v>201.2</c:v>
                </c:pt>
                <c:pt idx="42">
                  <c:v>203.2</c:v>
                </c:pt>
                <c:pt idx="43">
                  <c:v>200.2</c:v>
                </c:pt>
                <c:pt idx="44">
                  <c:v>201.6</c:v>
                </c:pt>
                <c:pt idx="45">
                  <c:v>200.4</c:v>
                </c:pt>
                <c:pt idx="46">
                  <c:v>200.4</c:v>
                </c:pt>
                <c:pt idx="47">
                  <c:v>200.4</c:v>
                </c:pt>
                <c:pt idx="48">
                  <c:v>201</c:v>
                </c:pt>
                <c:pt idx="49">
                  <c:v>203</c:v>
                </c:pt>
                <c:pt idx="50">
                  <c:v>202.2</c:v>
                </c:pt>
                <c:pt idx="51">
                  <c:v>201.8</c:v>
                </c:pt>
                <c:pt idx="52">
                  <c:v>200</c:v>
                </c:pt>
                <c:pt idx="53">
                  <c:v>200</c:v>
                </c:pt>
                <c:pt idx="54">
                  <c:v>201.8</c:v>
                </c:pt>
                <c:pt idx="55">
                  <c:v>202</c:v>
                </c:pt>
                <c:pt idx="56">
                  <c:v>203</c:v>
                </c:pt>
                <c:pt idx="57">
                  <c:v>202.4</c:v>
                </c:pt>
                <c:pt idx="58">
                  <c:v>202</c:v>
                </c:pt>
                <c:pt idx="59">
                  <c:v>201</c:v>
                </c:pt>
                <c:pt idx="60">
                  <c:v>202.2</c:v>
                </c:pt>
                <c:pt idx="61">
                  <c:v>203.2</c:v>
                </c:pt>
                <c:pt idx="62">
                  <c:v>204</c:v>
                </c:pt>
                <c:pt idx="63">
                  <c:v>205.2</c:v>
                </c:pt>
                <c:pt idx="64">
                  <c:v>201.6</c:v>
                </c:pt>
                <c:pt idx="65">
                  <c:v>202.2</c:v>
                </c:pt>
                <c:pt idx="66">
                  <c:v>202.3</c:v>
                </c:pt>
                <c:pt idx="67">
                  <c:v>200.4</c:v>
                </c:pt>
                <c:pt idx="68">
                  <c:v>201.6</c:v>
                </c:pt>
                <c:pt idx="69">
                  <c:v>201.6</c:v>
                </c:pt>
                <c:pt idx="70">
                  <c:v>203.4</c:v>
                </c:pt>
                <c:pt idx="71">
                  <c:v>201.8</c:v>
                </c:pt>
                <c:pt idx="72">
                  <c:v>202.4</c:v>
                </c:pt>
                <c:pt idx="73">
                  <c:v>200</c:v>
                </c:pt>
                <c:pt idx="74">
                  <c:v>201.2</c:v>
                </c:pt>
                <c:pt idx="75">
                  <c:v>202.4</c:v>
                </c:pt>
                <c:pt idx="76">
                  <c:v>200.8</c:v>
                </c:pt>
                <c:pt idx="77">
                  <c:v>202.4</c:v>
                </c:pt>
                <c:pt idx="78">
                  <c:v>203.2</c:v>
                </c:pt>
                <c:pt idx="79">
                  <c:v>202.4</c:v>
                </c:pt>
                <c:pt idx="80">
                  <c:v>200.4</c:v>
                </c:pt>
                <c:pt idx="81">
                  <c:v>199.6</c:v>
                </c:pt>
                <c:pt idx="82">
                  <c:v>200.4</c:v>
                </c:pt>
                <c:pt idx="83">
                  <c:v>200.8</c:v>
                </c:pt>
                <c:pt idx="84">
                  <c:v>203.8</c:v>
                </c:pt>
                <c:pt idx="85">
                  <c:v>202.6</c:v>
                </c:pt>
                <c:pt idx="86">
                  <c:v>202.8</c:v>
                </c:pt>
                <c:pt idx="87">
                  <c:v>200.8</c:v>
                </c:pt>
                <c:pt idx="88">
                  <c:v>203</c:v>
                </c:pt>
                <c:pt idx="89">
                  <c:v>201.8</c:v>
                </c:pt>
                <c:pt idx="90">
                  <c:v>202.2</c:v>
                </c:pt>
                <c:pt idx="91">
                  <c:v>204.2</c:v>
                </c:pt>
                <c:pt idx="92">
                  <c:v>204.2</c:v>
                </c:pt>
                <c:pt idx="93">
                  <c:v>203</c:v>
                </c:pt>
                <c:pt idx="94">
                  <c:v>202</c:v>
                </c:pt>
                <c:pt idx="95">
                  <c:v>202.2</c:v>
                </c:pt>
                <c:pt idx="96">
                  <c:v>200.5</c:v>
                </c:pt>
                <c:pt idx="97">
                  <c:v>201</c:v>
                </c:pt>
                <c:pt idx="98">
                  <c:v>202.2</c:v>
                </c:pt>
                <c:pt idx="99">
                  <c:v>204.4</c:v>
                </c:pt>
                <c:pt idx="100">
                  <c:v>202.2</c:v>
                </c:pt>
                <c:pt idx="101">
                  <c:v>202.2</c:v>
                </c:pt>
                <c:pt idx="102">
                  <c:v>202.4</c:v>
                </c:pt>
                <c:pt idx="103">
                  <c:v>203.4</c:v>
                </c:pt>
                <c:pt idx="104">
                  <c:v>204</c:v>
                </c:pt>
                <c:pt idx="105">
                  <c:v>204.4</c:v>
                </c:pt>
                <c:pt idx="106">
                  <c:v>204.2</c:v>
                </c:pt>
                <c:pt idx="107">
                  <c:v>203.8</c:v>
                </c:pt>
                <c:pt idx="108">
                  <c:v>202.8</c:v>
                </c:pt>
                <c:pt idx="109">
                  <c:v>202.2</c:v>
                </c:pt>
                <c:pt idx="110">
                  <c:v>202.4</c:v>
                </c:pt>
                <c:pt idx="111">
                  <c:v>201.6</c:v>
                </c:pt>
                <c:pt idx="112">
                  <c:v>203.2</c:v>
                </c:pt>
                <c:pt idx="113">
                  <c:v>203.2</c:v>
                </c:pt>
                <c:pt idx="114">
                  <c:v>202</c:v>
                </c:pt>
                <c:pt idx="115">
                  <c:v>201</c:v>
                </c:pt>
                <c:pt idx="116">
                  <c:v>201.2</c:v>
                </c:pt>
                <c:pt idx="117">
                  <c:v>202.4</c:v>
                </c:pt>
                <c:pt idx="118">
                  <c:v>202.8</c:v>
                </c:pt>
                <c:pt idx="119">
                  <c:v>205.4</c:v>
                </c:pt>
                <c:pt idx="120">
                  <c:v>202.6</c:v>
                </c:pt>
                <c:pt idx="121">
                  <c:v>200.6</c:v>
                </c:pt>
                <c:pt idx="122">
                  <c:v>199.6</c:v>
                </c:pt>
                <c:pt idx="123">
                  <c:v>200.8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84608"/>
        <c:axId val="168086144"/>
      </c:lineChart>
      <c:dateAx>
        <c:axId val="168084608"/>
        <c:scaling>
          <c:orientation val="minMax"/>
        </c:scaling>
        <c:delete val="0"/>
        <c:axPos val="b"/>
        <c:numFmt formatCode="m/d/yyyy" sourceLinked="1"/>
        <c:majorTickMark val="out"/>
        <c:minorTickMark val="in"/>
        <c:tickLblPos val="nextTo"/>
        <c:crossAx val="168086144"/>
        <c:crosses val="autoZero"/>
        <c:auto val="1"/>
        <c:lblOffset val="100"/>
        <c:baseTimeUnit val="days"/>
      </c:dateAx>
      <c:valAx>
        <c:axId val="168086144"/>
        <c:scaling>
          <c:orientation val="minMax"/>
          <c:max val="206"/>
          <c:min val="19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8084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MCMD</a:t>
            </a:r>
            <a:r>
              <a:rPr lang="en-US" sz="2400" baseline="0"/>
              <a:t> Weight 2016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457829584607765E-2"/>
          <c:y val="7.2802689966940975E-2"/>
          <c:w val="0.82234139750224766"/>
          <c:h val="0.75991312415595058"/>
        </c:manualLayout>
      </c:layout>
      <c:lineChart>
        <c:grouping val="standard"/>
        <c:varyColors val="0"/>
        <c:ser>
          <c:idx val="1"/>
          <c:order val="0"/>
          <c:tx>
            <c:v>Fat Change</c:v>
          </c:tx>
          <c:spPr>
            <a:ln w="47625">
              <a:solidFill>
                <a:srgbClr val="FBBB05"/>
              </a:solidFill>
              <a:prstDash val="solid"/>
            </a:ln>
          </c:spPr>
          <c:marker>
            <c:symbol val="square"/>
            <c:size val="3"/>
          </c:marker>
          <c:cat>
            <c:numRef>
              <c:f>Data1!$G$177:$G$296</c:f>
              <c:numCache>
                <c:formatCode>m/d/yyyy</c:formatCode>
                <c:ptCount val="120"/>
                <c:pt idx="0">
                  <c:v>42579</c:v>
                </c:pt>
                <c:pt idx="1">
                  <c:v>42578</c:v>
                </c:pt>
                <c:pt idx="2">
                  <c:v>42577</c:v>
                </c:pt>
                <c:pt idx="3">
                  <c:v>42576</c:v>
                </c:pt>
                <c:pt idx="4">
                  <c:v>42575</c:v>
                </c:pt>
                <c:pt idx="5">
                  <c:v>42574</c:v>
                </c:pt>
                <c:pt idx="6">
                  <c:v>42573</c:v>
                </c:pt>
                <c:pt idx="7">
                  <c:v>42572</c:v>
                </c:pt>
                <c:pt idx="8">
                  <c:v>42571</c:v>
                </c:pt>
                <c:pt idx="9">
                  <c:v>42570</c:v>
                </c:pt>
                <c:pt idx="10">
                  <c:v>42569</c:v>
                </c:pt>
                <c:pt idx="11">
                  <c:v>42568</c:v>
                </c:pt>
                <c:pt idx="12">
                  <c:v>42567</c:v>
                </c:pt>
                <c:pt idx="13">
                  <c:v>42566</c:v>
                </c:pt>
                <c:pt idx="14">
                  <c:v>42565</c:v>
                </c:pt>
                <c:pt idx="15">
                  <c:v>42564</c:v>
                </c:pt>
                <c:pt idx="16">
                  <c:v>42563</c:v>
                </c:pt>
                <c:pt idx="17">
                  <c:v>42562</c:v>
                </c:pt>
                <c:pt idx="18">
                  <c:v>42561</c:v>
                </c:pt>
                <c:pt idx="19">
                  <c:v>42560</c:v>
                </c:pt>
                <c:pt idx="20">
                  <c:v>42559</c:v>
                </c:pt>
                <c:pt idx="21">
                  <c:v>42558</c:v>
                </c:pt>
                <c:pt idx="22">
                  <c:v>42557</c:v>
                </c:pt>
                <c:pt idx="23">
                  <c:v>42556</c:v>
                </c:pt>
                <c:pt idx="24">
                  <c:v>42555</c:v>
                </c:pt>
                <c:pt idx="25">
                  <c:v>42554</c:v>
                </c:pt>
                <c:pt idx="26">
                  <c:v>42553</c:v>
                </c:pt>
                <c:pt idx="27">
                  <c:v>42552</c:v>
                </c:pt>
                <c:pt idx="28">
                  <c:v>42551</c:v>
                </c:pt>
                <c:pt idx="29">
                  <c:v>42550</c:v>
                </c:pt>
                <c:pt idx="30">
                  <c:v>42549</c:v>
                </c:pt>
                <c:pt idx="31">
                  <c:v>42548</c:v>
                </c:pt>
                <c:pt idx="32">
                  <c:v>42547</c:v>
                </c:pt>
                <c:pt idx="33">
                  <c:v>42546</c:v>
                </c:pt>
                <c:pt idx="34">
                  <c:v>42545</c:v>
                </c:pt>
                <c:pt idx="35">
                  <c:v>42544</c:v>
                </c:pt>
                <c:pt idx="36">
                  <c:v>42543</c:v>
                </c:pt>
                <c:pt idx="37">
                  <c:v>42542</c:v>
                </c:pt>
                <c:pt idx="38">
                  <c:v>42541</c:v>
                </c:pt>
                <c:pt idx="39">
                  <c:v>42540</c:v>
                </c:pt>
                <c:pt idx="40">
                  <c:v>42539</c:v>
                </c:pt>
                <c:pt idx="41">
                  <c:v>42538</c:v>
                </c:pt>
                <c:pt idx="42">
                  <c:v>42537</c:v>
                </c:pt>
                <c:pt idx="43">
                  <c:v>42536</c:v>
                </c:pt>
                <c:pt idx="44">
                  <c:v>42535</c:v>
                </c:pt>
                <c:pt idx="45">
                  <c:v>42534</c:v>
                </c:pt>
                <c:pt idx="46">
                  <c:v>42533</c:v>
                </c:pt>
                <c:pt idx="47">
                  <c:v>42532</c:v>
                </c:pt>
                <c:pt idx="48">
                  <c:v>42531</c:v>
                </c:pt>
                <c:pt idx="49">
                  <c:v>42530</c:v>
                </c:pt>
                <c:pt idx="50">
                  <c:v>42529</c:v>
                </c:pt>
                <c:pt idx="51">
                  <c:v>42528</c:v>
                </c:pt>
                <c:pt idx="52">
                  <c:v>42527</c:v>
                </c:pt>
                <c:pt idx="53">
                  <c:v>42526</c:v>
                </c:pt>
                <c:pt idx="54">
                  <c:v>42525</c:v>
                </c:pt>
                <c:pt idx="55">
                  <c:v>42524</c:v>
                </c:pt>
                <c:pt idx="56">
                  <c:v>42523</c:v>
                </c:pt>
                <c:pt idx="57">
                  <c:v>42522</c:v>
                </c:pt>
                <c:pt idx="58">
                  <c:v>42521</c:v>
                </c:pt>
                <c:pt idx="59">
                  <c:v>42520</c:v>
                </c:pt>
                <c:pt idx="60">
                  <c:v>42519</c:v>
                </c:pt>
                <c:pt idx="61">
                  <c:v>42518</c:v>
                </c:pt>
                <c:pt idx="62">
                  <c:v>42517</c:v>
                </c:pt>
                <c:pt idx="63">
                  <c:v>42516</c:v>
                </c:pt>
                <c:pt idx="64">
                  <c:v>42515</c:v>
                </c:pt>
                <c:pt idx="65">
                  <c:v>42514</c:v>
                </c:pt>
                <c:pt idx="66">
                  <c:v>42513</c:v>
                </c:pt>
                <c:pt idx="67">
                  <c:v>42512</c:v>
                </c:pt>
                <c:pt idx="68">
                  <c:v>42511</c:v>
                </c:pt>
                <c:pt idx="69">
                  <c:v>42510</c:v>
                </c:pt>
                <c:pt idx="70">
                  <c:v>42509</c:v>
                </c:pt>
                <c:pt idx="71">
                  <c:v>42508</c:v>
                </c:pt>
                <c:pt idx="72">
                  <c:v>42507</c:v>
                </c:pt>
                <c:pt idx="73">
                  <c:v>42506</c:v>
                </c:pt>
                <c:pt idx="74">
                  <c:v>42505</c:v>
                </c:pt>
                <c:pt idx="75">
                  <c:v>42504</c:v>
                </c:pt>
                <c:pt idx="76">
                  <c:v>42503</c:v>
                </c:pt>
                <c:pt idx="77">
                  <c:v>42502</c:v>
                </c:pt>
                <c:pt idx="78">
                  <c:v>42501</c:v>
                </c:pt>
                <c:pt idx="79">
                  <c:v>42500</c:v>
                </c:pt>
                <c:pt idx="80">
                  <c:v>42499</c:v>
                </c:pt>
                <c:pt idx="81">
                  <c:v>42498</c:v>
                </c:pt>
                <c:pt idx="82">
                  <c:v>42497</c:v>
                </c:pt>
                <c:pt idx="83">
                  <c:v>42496</c:v>
                </c:pt>
                <c:pt idx="84">
                  <c:v>42495</c:v>
                </c:pt>
                <c:pt idx="85">
                  <c:v>42494</c:v>
                </c:pt>
                <c:pt idx="86">
                  <c:v>42493</c:v>
                </c:pt>
                <c:pt idx="87">
                  <c:v>42492</c:v>
                </c:pt>
                <c:pt idx="88">
                  <c:v>42491</c:v>
                </c:pt>
                <c:pt idx="89">
                  <c:v>42490</c:v>
                </c:pt>
                <c:pt idx="90">
                  <c:v>42489</c:v>
                </c:pt>
                <c:pt idx="91">
                  <c:v>42488</c:v>
                </c:pt>
                <c:pt idx="92">
                  <c:v>42487</c:v>
                </c:pt>
                <c:pt idx="93">
                  <c:v>42486</c:v>
                </c:pt>
                <c:pt idx="94">
                  <c:v>42485</c:v>
                </c:pt>
                <c:pt idx="95">
                  <c:v>42484</c:v>
                </c:pt>
                <c:pt idx="96">
                  <c:v>42483</c:v>
                </c:pt>
                <c:pt idx="97">
                  <c:v>42482</c:v>
                </c:pt>
                <c:pt idx="98">
                  <c:v>42481</c:v>
                </c:pt>
                <c:pt idx="99">
                  <c:v>42480</c:v>
                </c:pt>
                <c:pt idx="100">
                  <c:v>42479</c:v>
                </c:pt>
                <c:pt idx="101">
                  <c:v>42478</c:v>
                </c:pt>
                <c:pt idx="102">
                  <c:v>42477</c:v>
                </c:pt>
                <c:pt idx="103">
                  <c:v>42476</c:v>
                </c:pt>
                <c:pt idx="104">
                  <c:v>42475</c:v>
                </c:pt>
                <c:pt idx="105">
                  <c:v>42474</c:v>
                </c:pt>
                <c:pt idx="106">
                  <c:v>42473</c:v>
                </c:pt>
                <c:pt idx="107">
                  <c:v>42472</c:v>
                </c:pt>
                <c:pt idx="108">
                  <c:v>42471</c:v>
                </c:pt>
                <c:pt idx="109">
                  <c:v>42470</c:v>
                </c:pt>
                <c:pt idx="110">
                  <c:v>42469</c:v>
                </c:pt>
                <c:pt idx="111">
                  <c:v>42468</c:v>
                </c:pt>
                <c:pt idx="112">
                  <c:v>42467</c:v>
                </c:pt>
                <c:pt idx="113">
                  <c:v>42466</c:v>
                </c:pt>
                <c:pt idx="114">
                  <c:v>42465</c:v>
                </c:pt>
                <c:pt idx="115">
                  <c:v>42464</c:v>
                </c:pt>
                <c:pt idx="116">
                  <c:v>42463</c:v>
                </c:pt>
                <c:pt idx="117">
                  <c:v>42462</c:v>
                </c:pt>
                <c:pt idx="118">
                  <c:v>42461</c:v>
                </c:pt>
                <c:pt idx="119">
                  <c:v>42460</c:v>
                </c:pt>
              </c:numCache>
            </c:numRef>
          </c:cat>
          <c:val>
            <c:numRef>
              <c:f>Data1!$W$173:$W$296</c:f>
              <c:numCache>
                <c:formatCode>0.0</c:formatCode>
                <c:ptCount val="124"/>
                <c:pt idx="0">
                  <c:v>0.79760000000000275</c:v>
                </c:pt>
                <c:pt idx="1">
                  <c:v>0.20120000000000005</c:v>
                </c:pt>
                <c:pt idx="2">
                  <c:v>0.10000000000000142</c:v>
                </c:pt>
                <c:pt idx="3">
                  <c:v>-0.34499999999999886</c:v>
                </c:pt>
                <c:pt idx="4">
                  <c:v>0.74799999999999756</c:v>
                </c:pt>
                <c:pt idx="5">
                  <c:v>0.79760000000000275</c:v>
                </c:pt>
                <c:pt idx="6">
                  <c:v>0.69839999999999947</c:v>
                </c:pt>
                <c:pt idx="7">
                  <c:v>1.7024000000000044</c:v>
                </c:pt>
                <c:pt idx="8">
                  <c:v>2.6649999999999991</c:v>
                </c:pt>
                <c:pt idx="9">
                  <c:v>1.5999999999962711E-3</c:v>
                </c:pt>
                <c:pt idx="10">
                  <c:v>-0.64160000000001105</c:v>
                </c:pt>
                <c:pt idx="11">
                  <c:v>0.5</c:v>
                </c:pt>
                <c:pt idx="12">
                  <c:v>-0.34499999999999886</c:v>
                </c:pt>
                <c:pt idx="13">
                  <c:v>-0.29600000000000648</c:v>
                </c:pt>
                <c:pt idx="14">
                  <c:v>1.3008000000000095</c:v>
                </c:pt>
                <c:pt idx="15">
                  <c:v>-0.49199999999999733</c:v>
                </c:pt>
                <c:pt idx="16">
                  <c:v>0.65020000000000522</c:v>
                </c:pt>
                <c:pt idx="17">
                  <c:v>-0.83680000000000376</c:v>
                </c:pt>
                <c:pt idx="18">
                  <c:v>-0.54400000000000404</c:v>
                </c:pt>
                <c:pt idx="19">
                  <c:v>0.79959999999999809</c:v>
                </c:pt>
                <c:pt idx="20">
                  <c:v>-0.64160000000001105</c:v>
                </c:pt>
                <c:pt idx="21">
                  <c:v>0.64880000000000138</c:v>
                </c:pt>
                <c:pt idx="22">
                  <c:v>1.6020000000000039</c:v>
                </c:pt>
                <c:pt idx="23">
                  <c:v>2.1071999999999989</c:v>
                </c:pt>
                <c:pt idx="24">
                  <c:v>-0.29600000000000648</c:v>
                </c:pt>
                <c:pt idx="25">
                  <c:v>1.3509999999999991</c:v>
                </c:pt>
                <c:pt idx="26">
                  <c:v>1.1000000000000014</c:v>
                </c:pt>
                <c:pt idx="27">
                  <c:v>2.8168000000000006</c:v>
                </c:pt>
                <c:pt idx="28">
                  <c:v>2.5119999999999933</c:v>
                </c:pt>
                <c:pt idx="29">
                  <c:v>1.6020000000000039</c:v>
                </c:pt>
                <c:pt idx="30">
                  <c:v>1.247799999999998</c:v>
                </c:pt>
                <c:pt idx="31">
                  <c:v>2.5127999999999986</c:v>
                </c:pt>
                <c:pt idx="32">
                  <c:v>2.1071999999999989</c:v>
                </c:pt>
                <c:pt idx="33">
                  <c:v>-0.59279999999999688</c:v>
                </c:pt>
                <c:pt idx="34">
                  <c:v>1.5519999999999996</c:v>
                </c:pt>
                <c:pt idx="35">
                  <c:v>0.29999999999999716</c:v>
                </c:pt>
                <c:pt idx="36">
                  <c:v>2.9200000000000017</c:v>
                </c:pt>
                <c:pt idx="37">
                  <c:v>1.6020000000000039</c:v>
                </c:pt>
                <c:pt idx="38">
                  <c:v>0.29999999999999716</c:v>
                </c:pt>
                <c:pt idx="39">
                  <c:v>0.79760000000000275</c:v>
                </c:pt>
                <c:pt idx="40">
                  <c:v>1.247799999999998</c:v>
                </c:pt>
                <c:pt idx="41">
                  <c:v>0.99879999999998859</c:v>
                </c:pt>
                <c:pt idx="42">
                  <c:v>2.5127999999999986</c:v>
                </c:pt>
                <c:pt idx="43">
                  <c:v>0.54959999999999809</c:v>
                </c:pt>
                <c:pt idx="44">
                  <c:v>1.2999999999999972</c:v>
                </c:pt>
                <c:pt idx="45">
                  <c:v>0.79959999999999809</c:v>
                </c:pt>
                <c:pt idx="46">
                  <c:v>0.39880000000000138</c:v>
                </c:pt>
                <c:pt idx="47">
                  <c:v>0.79959999999999809</c:v>
                </c:pt>
                <c:pt idx="48">
                  <c:v>1.5519999999999996</c:v>
                </c:pt>
                <c:pt idx="49">
                  <c:v>2.4619999999999962</c:v>
                </c:pt>
                <c:pt idx="50">
                  <c:v>2.2587999999999937</c:v>
                </c:pt>
                <c:pt idx="51">
                  <c:v>1.9554000000000045</c:v>
                </c:pt>
                <c:pt idx="52">
                  <c:v>0.69999999999999574</c:v>
                </c:pt>
                <c:pt idx="53">
                  <c:v>0.69999999999999574</c:v>
                </c:pt>
                <c:pt idx="54">
                  <c:v>1.5518000000000001</c:v>
                </c:pt>
                <c:pt idx="55">
                  <c:v>1.3999999999999986</c:v>
                </c:pt>
                <c:pt idx="56">
                  <c:v>2.2590000000000074</c:v>
                </c:pt>
                <c:pt idx="57">
                  <c:v>1.9047999999999945</c:v>
                </c:pt>
                <c:pt idx="58">
                  <c:v>1.1979999999999933</c:v>
                </c:pt>
                <c:pt idx="59">
                  <c:v>0.34600000000000364</c:v>
                </c:pt>
                <c:pt idx="60">
                  <c:v>1.247799999999998</c:v>
                </c:pt>
                <c:pt idx="61">
                  <c:v>1.6999999999999957</c:v>
                </c:pt>
                <c:pt idx="62">
                  <c:v>2.9200000000000017</c:v>
                </c:pt>
                <c:pt idx="63">
                  <c:v>4.2519999999999953</c:v>
                </c:pt>
                <c:pt idx="64">
                  <c:v>1.7031999999999954</c:v>
                </c:pt>
                <c:pt idx="65">
                  <c:v>1.8543999999999912</c:v>
                </c:pt>
                <c:pt idx="66">
                  <c:v>2.0819000000000045</c:v>
                </c:pt>
                <c:pt idx="67">
                  <c:v>1.200400000000009</c:v>
                </c:pt>
                <c:pt idx="68">
                  <c:v>1.7031999999999954</c:v>
                </c:pt>
                <c:pt idx="69">
                  <c:v>1.5015999999999963</c:v>
                </c:pt>
                <c:pt idx="70">
                  <c:v>2.970400000000005</c:v>
                </c:pt>
                <c:pt idx="71">
                  <c:v>1.7536000000000058</c:v>
                </c:pt>
                <c:pt idx="72">
                  <c:v>2.3095999999999961</c:v>
                </c:pt>
                <c:pt idx="73">
                  <c:v>0.29999999999999716</c:v>
                </c:pt>
                <c:pt idx="74">
                  <c:v>1.4011999999999958</c:v>
                </c:pt>
                <c:pt idx="75">
                  <c:v>2.5119999999999933</c:v>
                </c:pt>
                <c:pt idx="76">
                  <c:v>1.5015999999999963</c:v>
                </c:pt>
                <c:pt idx="77">
                  <c:v>2.1071999999999989</c:v>
                </c:pt>
                <c:pt idx="78">
                  <c:v>2.5127999999999986</c:v>
                </c:pt>
                <c:pt idx="79">
                  <c:v>2.3095999999999961</c:v>
                </c:pt>
                <c:pt idx="80">
                  <c:v>1.4007999999999967</c:v>
                </c:pt>
                <c:pt idx="81">
                  <c:v>0.60040000000000049</c:v>
                </c:pt>
                <c:pt idx="82">
                  <c:v>1</c:v>
                </c:pt>
                <c:pt idx="83">
                  <c:v>1.1000000000000014</c:v>
                </c:pt>
                <c:pt idx="84">
                  <c:v>3.4804000000000102</c:v>
                </c:pt>
                <c:pt idx="85">
                  <c:v>2.5630000000000024</c:v>
                </c:pt>
                <c:pt idx="86">
                  <c:v>2.6140000000000043</c:v>
                </c:pt>
                <c:pt idx="87">
                  <c:v>1.5015999999999963</c:v>
                </c:pt>
                <c:pt idx="88">
                  <c:v>3.0709999999999908</c:v>
                </c:pt>
                <c:pt idx="89">
                  <c:v>2.3590000000000018</c:v>
                </c:pt>
                <c:pt idx="90">
                  <c:v>2.4609999999999914</c:v>
                </c:pt>
                <c:pt idx="91">
                  <c:v>3.3793999999999969</c:v>
                </c:pt>
                <c:pt idx="92">
                  <c:v>3.7877999999999972</c:v>
                </c:pt>
                <c:pt idx="93">
                  <c:v>2.8680000000000021</c:v>
                </c:pt>
                <c:pt idx="94">
                  <c:v>2.2079999999999913</c:v>
                </c:pt>
                <c:pt idx="95">
                  <c:v>2.6631999999999962</c:v>
                </c:pt>
                <c:pt idx="96">
                  <c:v>1.0249999999999986</c:v>
                </c:pt>
                <c:pt idx="97">
                  <c:v>1.5519999999999996</c:v>
                </c:pt>
                <c:pt idx="98">
                  <c:v>2.4609999999999914</c:v>
                </c:pt>
                <c:pt idx="99">
                  <c:v>4.044000000000004</c:v>
                </c:pt>
                <c:pt idx="100">
                  <c:v>1.8543999999999912</c:v>
                </c:pt>
                <c:pt idx="101">
                  <c:v>2.2587999999999937</c:v>
                </c:pt>
                <c:pt idx="102">
                  <c:v>2.5119999999999933</c:v>
                </c:pt>
                <c:pt idx="103">
                  <c:v>3.377200000000002</c:v>
                </c:pt>
                <c:pt idx="104">
                  <c:v>3.73599999999999</c:v>
                </c:pt>
                <c:pt idx="105">
                  <c:v>4.044000000000004</c:v>
                </c:pt>
                <c:pt idx="106">
                  <c:v>3.3793999999999969</c:v>
                </c:pt>
                <c:pt idx="107">
                  <c:v>3.2765999999999948</c:v>
                </c:pt>
                <c:pt idx="108">
                  <c:v>3.019599999999997</c:v>
                </c:pt>
                <c:pt idx="109">
                  <c:v>2.6631999999999962</c:v>
                </c:pt>
                <c:pt idx="110">
                  <c:v>2.3095999999999961</c:v>
                </c:pt>
                <c:pt idx="111">
                  <c:v>1.5015999999999963</c:v>
                </c:pt>
                <c:pt idx="112">
                  <c:v>2.9191999999999965</c:v>
                </c:pt>
                <c:pt idx="113">
                  <c:v>2.715999999999994</c:v>
                </c:pt>
                <c:pt idx="114">
                  <c:v>2.2079999999999913</c:v>
                </c:pt>
                <c:pt idx="115">
                  <c:v>2.1550000000000011</c:v>
                </c:pt>
                <c:pt idx="116">
                  <c:v>1.8035999999999959</c:v>
                </c:pt>
                <c:pt idx="117">
                  <c:v>2.5119999999999933</c:v>
                </c:pt>
                <c:pt idx="118">
                  <c:v>3.019599999999997</c:v>
                </c:pt>
                <c:pt idx="119">
                  <c:v>4.0985999999999976</c:v>
                </c:pt>
                <c:pt idx="120">
                  <c:v>1.9551999999999907</c:v>
                </c:pt>
                <c:pt idx="121">
                  <c:v>1.0499999999999972</c:v>
                </c:pt>
                <c:pt idx="122">
                  <c:v>1.5999999999962711E-3</c:v>
                </c:pt>
                <c:pt idx="123">
                  <c:v>2.1040000000000063</c:v>
                </c:pt>
              </c:numCache>
            </c:numRef>
          </c:val>
          <c:smooth val="0"/>
        </c:ser>
        <c:ser>
          <c:idx val="2"/>
          <c:order val="1"/>
          <c:tx>
            <c:v>Muscle Change</c:v>
          </c:tx>
          <c:spPr>
            <a:ln w="38100" cap="rnd" cmpd="dbl">
              <a:solidFill>
                <a:srgbClr val="FF0000"/>
              </a:solidFill>
              <a:prstDash val="lgDash"/>
            </a:ln>
          </c:spPr>
          <c:marker>
            <c:symbol val="square"/>
            <c:size val="3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cat>
            <c:numRef>
              <c:f>Data1!$G$177:$G$296</c:f>
              <c:numCache>
                <c:formatCode>m/d/yyyy</c:formatCode>
                <c:ptCount val="120"/>
                <c:pt idx="0">
                  <c:v>42579</c:v>
                </c:pt>
                <c:pt idx="1">
                  <c:v>42578</c:v>
                </c:pt>
                <c:pt idx="2">
                  <c:v>42577</c:v>
                </c:pt>
                <c:pt idx="3">
                  <c:v>42576</c:v>
                </c:pt>
                <c:pt idx="4">
                  <c:v>42575</c:v>
                </c:pt>
                <c:pt idx="5">
                  <c:v>42574</c:v>
                </c:pt>
                <c:pt idx="6">
                  <c:v>42573</c:v>
                </c:pt>
                <c:pt idx="7">
                  <c:v>42572</c:v>
                </c:pt>
                <c:pt idx="8">
                  <c:v>42571</c:v>
                </c:pt>
                <c:pt idx="9">
                  <c:v>42570</c:v>
                </c:pt>
                <c:pt idx="10">
                  <c:v>42569</c:v>
                </c:pt>
                <c:pt idx="11">
                  <c:v>42568</c:v>
                </c:pt>
                <c:pt idx="12">
                  <c:v>42567</c:v>
                </c:pt>
                <c:pt idx="13">
                  <c:v>42566</c:v>
                </c:pt>
                <c:pt idx="14">
                  <c:v>42565</c:v>
                </c:pt>
                <c:pt idx="15">
                  <c:v>42564</c:v>
                </c:pt>
                <c:pt idx="16">
                  <c:v>42563</c:v>
                </c:pt>
                <c:pt idx="17">
                  <c:v>42562</c:v>
                </c:pt>
                <c:pt idx="18">
                  <c:v>42561</c:v>
                </c:pt>
                <c:pt idx="19">
                  <c:v>42560</c:v>
                </c:pt>
                <c:pt idx="20">
                  <c:v>42559</c:v>
                </c:pt>
                <c:pt idx="21">
                  <c:v>42558</c:v>
                </c:pt>
                <c:pt idx="22">
                  <c:v>42557</c:v>
                </c:pt>
                <c:pt idx="23">
                  <c:v>42556</c:v>
                </c:pt>
                <c:pt idx="24">
                  <c:v>42555</c:v>
                </c:pt>
                <c:pt idx="25">
                  <c:v>42554</c:v>
                </c:pt>
                <c:pt idx="26">
                  <c:v>42553</c:v>
                </c:pt>
                <c:pt idx="27">
                  <c:v>42552</c:v>
                </c:pt>
                <c:pt idx="28">
                  <c:v>42551</c:v>
                </c:pt>
                <c:pt idx="29">
                  <c:v>42550</c:v>
                </c:pt>
                <c:pt idx="30">
                  <c:v>42549</c:v>
                </c:pt>
                <c:pt idx="31">
                  <c:v>42548</c:v>
                </c:pt>
                <c:pt idx="32">
                  <c:v>42547</c:v>
                </c:pt>
                <c:pt idx="33">
                  <c:v>42546</c:v>
                </c:pt>
                <c:pt idx="34">
                  <c:v>42545</c:v>
                </c:pt>
                <c:pt idx="35">
                  <c:v>42544</c:v>
                </c:pt>
                <c:pt idx="36">
                  <c:v>42543</c:v>
                </c:pt>
                <c:pt idx="37">
                  <c:v>42542</c:v>
                </c:pt>
                <c:pt idx="38">
                  <c:v>42541</c:v>
                </c:pt>
                <c:pt idx="39">
                  <c:v>42540</c:v>
                </c:pt>
                <c:pt idx="40">
                  <c:v>42539</c:v>
                </c:pt>
                <c:pt idx="41">
                  <c:v>42538</c:v>
                </c:pt>
                <c:pt idx="42">
                  <c:v>42537</c:v>
                </c:pt>
                <c:pt idx="43">
                  <c:v>42536</c:v>
                </c:pt>
                <c:pt idx="44">
                  <c:v>42535</c:v>
                </c:pt>
                <c:pt idx="45">
                  <c:v>42534</c:v>
                </c:pt>
                <c:pt idx="46">
                  <c:v>42533</c:v>
                </c:pt>
                <c:pt idx="47">
                  <c:v>42532</c:v>
                </c:pt>
                <c:pt idx="48">
                  <c:v>42531</c:v>
                </c:pt>
                <c:pt idx="49">
                  <c:v>42530</c:v>
                </c:pt>
                <c:pt idx="50">
                  <c:v>42529</c:v>
                </c:pt>
                <c:pt idx="51">
                  <c:v>42528</c:v>
                </c:pt>
                <c:pt idx="52">
                  <c:v>42527</c:v>
                </c:pt>
                <c:pt idx="53">
                  <c:v>42526</c:v>
                </c:pt>
                <c:pt idx="54">
                  <c:v>42525</c:v>
                </c:pt>
                <c:pt idx="55">
                  <c:v>42524</c:v>
                </c:pt>
                <c:pt idx="56">
                  <c:v>42523</c:v>
                </c:pt>
                <c:pt idx="57">
                  <c:v>42522</c:v>
                </c:pt>
                <c:pt idx="58">
                  <c:v>42521</c:v>
                </c:pt>
                <c:pt idx="59">
                  <c:v>42520</c:v>
                </c:pt>
                <c:pt idx="60">
                  <c:v>42519</c:v>
                </c:pt>
                <c:pt idx="61">
                  <c:v>42518</c:v>
                </c:pt>
                <c:pt idx="62">
                  <c:v>42517</c:v>
                </c:pt>
                <c:pt idx="63">
                  <c:v>42516</c:v>
                </c:pt>
                <c:pt idx="64">
                  <c:v>42515</c:v>
                </c:pt>
                <c:pt idx="65">
                  <c:v>42514</c:v>
                </c:pt>
                <c:pt idx="66">
                  <c:v>42513</c:v>
                </c:pt>
                <c:pt idx="67">
                  <c:v>42512</c:v>
                </c:pt>
                <c:pt idx="68">
                  <c:v>42511</c:v>
                </c:pt>
                <c:pt idx="69">
                  <c:v>42510</c:v>
                </c:pt>
                <c:pt idx="70">
                  <c:v>42509</c:v>
                </c:pt>
                <c:pt idx="71">
                  <c:v>42508</c:v>
                </c:pt>
                <c:pt idx="72">
                  <c:v>42507</c:v>
                </c:pt>
                <c:pt idx="73">
                  <c:v>42506</c:v>
                </c:pt>
                <c:pt idx="74">
                  <c:v>42505</c:v>
                </c:pt>
                <c:pt idx="75">
                  <c:v>42504</c:v>
                </c:pt>
                <c:pt idx="76">
                  <c:v>42503</c:v>
                </c:pt>
                <c:pt idx="77">
                  <c:v>42502</c:v>
                </c:pt>
                <c:pt idx="78">
                  <c:v>42501</c:v>
                </c:pt>
                <c:pt idx="79">
                  <c:v>42500</c:v>
                </c:pt>
                <c:pt idx="80">
                  <c:v>42499</c:v>
                </c:pt>
                <c:pt idx="81">
                  <c:v>42498</c:v>
                </c:pt>
                <c:pt idx="82">
                  <c:v>42497</c:v>
                </c:pt>
                <c:pt idx="83">
                  <c:v>42496</c:v>
                </c:pt>
                <c:pt idx="84">
                  <c:v>42495</c:v>
                </c:pt>
                <c:pt idx="85">
                  <c:v>42494</c:v>
                </c:pt>
                <c:pt idx="86">
                  <c:v>42493</c:v>
                </c:pt>
                <c:pt idx="87">
                  <c:v>42492</c:v>
                </c:pt>
                <c:pt idx="88">
                  <c:v>42491</c:v>
                </c:pt>
                <c:pt idx="89">
                  <c:v>42490</c:v>
                </c:pt>
                <c:pt idx="90">
                  <c:v>42489</c:v>
                </c:pt>
                <c:pt idx="91">
                  <c:v>42488</c:v>
                </c:pt>
                <c:pt idx="92">
                  <c:v>42487</c:v>
                </c:pt>
                <c:pt idx="93">
                  <c:v>42486</c:v>
                </c:pt>
                <c:pt idx="94">
                  <c:v>42485</c:v>
                </c:pt>
                <c:pt idx="95">
                  <c:v>42484</c:v>
                </c:pt>
                <c:pt idx="96">
                  <c:v>42483</c:v>
                </c:pt>
                <c:pt idx="97">
                  <c:v>42482</c:v>
                </c:pt>
                <c:pt idx="98">
                  <c:v>42481</c:v>
                </c:pt>
                <c:pt idx="99">
                  <c:v>42480</c:v>
                </c:pt>
                <c:pt idx="100">
                  <c:v>42479</c:v>
                </c:pt>
                <c:pt idx="101">
                  <c:v>42478</c:v>
                </c:pt>
                <c:pt idx="102">
                  <c:v>42477</c:v>
                </c:pt>
                <c:pt idx="103">
                  <c:v>42476</c:v>
                </c:pt>
                <c:pt idx="104">
                  <c:v>42475</c:v>
                </c:pt>
                <c:pt idx="105">
                  <c:v>42474</c:v>
                </c:pt>
                <c:pt idx="106">
                  <c:v>42473</c:v>
                </c:pt>
                <c:pt idx="107">
                  <c:v>42472</c:v>
                </c:pt>
                <c:pt idx="108">
                  <c:v>42471</c:v>
                </c:pt>
                <c:pt idx="109">
                  <c:v>42470</c:v>
                </c:pt>
                <c:pt idx="110">
                  <c:v>42469</c:v>
                </c:pt>
                <c:pt idx="111">
                  <c:v>42468</c:v>
                </c:pt>
                <c:pt idx="112">
                  <c:v>42467</c:v>
                </c:pt>
                <c:pt idx="113">
                  <c:v>42466</c:v>
                </c:pt>
                <c:pt idx="114">
                  <c:v>42465</c:v>
                </c:pt>
                <c:pt idx="115">
                  <c:v>42464</c:v>
                </c:pt>
                <c:pt idx="116">
                  <c:v>42463</c:v>
                </c:pt>
                <c:pt idx="117">
                  <c:v>42462</c:v>
                </c:pt>
                <c:pt idx="118">
                  <c:v>42461</c:v>
                </c:pt>
                <c:pt idx="119">
                  <c:v>42460</c:v>
                </c:pt>
              </c:numCache>
            </c:numRef>
          </c:cat>
          <c:val>
            <c:numRef>
              <c:f>Data1!$Y$173:$Y$296</c:f>
              <c:numCache>
                <c:formatCode>0.0</c:formatCode>
                <c:ptCount val="124"/>
                <c:pt idx="0">
                  <c:v>-0.66360000000000241</c:v>
                </c:pt>
                <c:pt idx="1">
                  <c:v>-0.38079999999999359</c:v>
                </c:pt>
                <c:pt idx="2">
                  <c:v>-0.39999999999999147</c:v>
                </c:pt>
                <c:pt idx="3">
                  <c:v>-0.45300000000000296</c:v>
                </c:pt>
                <c:pt idx="4">
                  <c:v>-0.7529999999999859</c:v>
                </c:pt>
                <c:pt idx="5">
                  <c:v>-0.66360000000000241</c:v>
                </c:pt>
                <c:pt idx="6">
                  <c:v>-0.23999999999999488</c:v>
                </c:pt>
                <c:pt idx="7">
                  <c:v>-0.73439999999999372</c:v>
                </c:pt>
                <c:pt idx="8">
                  <c:v>-0.46800000000000352</c:v>
                </c:pt>
                <c:pt idx="9">
                  <c:v>0.21800000000000352</c:v>
                </c:pt>
                <c:pt idx="10">
                  <c:v>-0.23699999999999477</c:v>
                </c:pt>
                <c:pt idx="11">
                  <c:v>0</c:v>
                </c:pt>
                <c:pt idx="12">
                  <c:v>-0.45300000000000296</c:v>
                </c:pt>
                <c:pt idx="13">
                  <c:v>-0.36240000000000805</c:v>
                </c:pt>
                <c:pt idx="14">
                  <c:v>-0.44079999999999586</c:v>
                </c:pt>
                <c:pt idx="15">
                  <c:v>-0.32799999999998875</c:v>
                </c:pt>
                <c:pt idx="16">
                  <c:v>-9.0599999999994907E-2</c:v>
                </c:pt>
                <c:pt idx="17">
                  <c:v>-7.5999999999964984E-3</c:v>
                </c:pt>
                <c:pt idx="18">
                  <c:v>-0.45300000000000296</c:v>
                </c:pt>
                <c:pt idx="19">
                  <c:v>-0.41999999999998749</c:v>
                </c:pt>
                <c:pt idx="20">
                  <c:v>-0.23699999999999477</c:v>
                </c:pt>
                <c:pt idx="21">
                  <c:v>-0.32999999999999829</c:v>
                </c:pt>
                <c:pt idx="22">
                  <c:v>-0.30599999999998317</c:v>
                </c:pt>
                <c:pt idx="23">
                  <c:v>-0.53199999999998226</c:v>
                </c:pt>
                <c:pt idx="24">
                  <c:v>-0.36240000000000805</c:v>
                </c:pt>
                <c:pt idx="25">
                  <c:v>-0.55200000000000671</c:v>
                </c:pt>
                <c:pt idx="26">
                  <c:v>-0.64159999999999684</c:v>
                </c:pt>
                <c:pt idx="27">
                  <c:v>-0.55679999999999552</c:v>
                </c:pt>
                <c:pt idx="28">
                  <c:v>-0.32959999999998502</c:v>
                </c:pt>
                <c:pt idx="29">
                  <c:v>-0.30599999999998317</c:v>
                </c:pt>
                <c:pt idx="30">
                  <c:v>-0.62099999999999511</c:v>
                </c:pt>
                <c:pt idx="31">
                  <c:v>-0.58240000000000691</c:v>
                </c:pt>
                <c:pt idx="32">
                  <c:v>-0.53199999999998226</c:v>
                </c:pt>
                <c:pt idx="33">
                  <c:v>-0.54359999999999786</c:v>
                </c:pt>
                <c:pt idx="34">
                  <c:v>-0.35099999999999909</c:v>
                </c:pt>
                <c:pt idx="35">
                  <c:v>-0.19999999999998863</c:v>
                </c:pt>
                <c:pt idx="36">
                  <c:v>-0.43199999999998795</c:v>
                </c:pt>
                <c:pt idx="37">
                  <c:v>-0.30599999999998317</c:v>
                </c:pt>
                <c:pt idx="38">
                  <c:v>-0.19999999999998863</c:v>
                </c:pt>
                <c:pt idx="39">
                  <c:v>-0.66360000000000241</c:v>
                </c:pt>
                <c:pt idx="40">
                  <c:v>-0.62099999999999511</c:v>
                </c:pt>
                <c:pt idx="41">
                  <c:v>-0.66360000000000241</c:v>
                </c:pt>
                <c:pt idx="42">
                  <c:v>-0.58240000000000691</c:v>
                </c:pt>
                <c:pt idx="43">
                  <c:v>9.0599999999994907E-2</c:v>
                </c:pt>
                <c:pt idx="44">
                  <c:v>-0.28320000000000789</c:v>
                </c:pt>
                <c:pt idx="45">
                  <c:v>-0.41999999999998749</c:v>
                </c:pt>
                <c:pt idx="46">
                  <c:v>-0.62040000000000362</c:v>
                </c:pt>
                <c:pt idx="47">
                  <c:v>-0.41999999999998749</c:v>
                </c:pt>
                <c:pt idx="48">
                  <c:v>-0.35099999999999909</c:v>
                </c:pt>
                <c:pt idx="49">
                  <c:v>-0.46800000000000352</c:v>
                </c:pt>
                <c:pt idx="50">
                  <c:v>-0.21659999999999968</c:v>
                </c:pt>
                <c:pt idx="51">
                  <c:v>-0.39539999999998088</c:v>
                </c:pt>
                <c:pt idx="52">
                  <c:v>0</c:v>
                </c:pt>
                <c:pt idx="53">
                  <c:v>0</c:v>
                </c:pt>
                <c:pt idx="54">
                  <c:v>-0.59719999999998663</c:v>
                </c:pt>
                <c:pt idx="55">
                  <c:v>-0.50799999999998136</c:v>
                </c:pt>
                <c:pt idx="56">
                  <c:v>-0.67099999999999227</c:v>
                </c:pt>
                <c:pt idx="57">
                  <c:v>-0.73439999999999372</c:v>
                </c:pt>
                <c:pt idx="58">
                  <c:v>-0.50799999999998136</c:v>
                </c:pt>
                <c:pt idx="59">
                  <c:v>-0.95399999999999352</c:v>
                </c:pt>
                <c:pt idx="60">
                  <c:v>-0.62099999999999511</c:v>
                </c:pt>
                <c:pt idx="61">
                  <c:v>-0.78559999999998809</c:v>
                </c:pt>
                <c:pt idx="62">
                  <c:v>-0.43199999999998795</c:v>
                </c:pt>
                <c:pt idx="63">
                  <c:v>-0.51720000000000255</c:v>
                </c:pt>
                <c:pt idx="64">
                  <c:v>-0.48479999999999279</c:v>
                </c:pt>
                <c:pt idx="65">
                  <c:v>-0.21659999999999968</c:v>
                </c:pt>
                <c:pt idx="66">
                  <c:v>-0.17189999999997951</c:v>
                </c:pt>
                <c:pt idx="67">
                  <c:v>-0.41999999999998749</c:v>
                </c:pt>
                <c:pt idx="68">
                  <c:v>-0.48479999999999279</c:v>
                </c:pt>
                <c:pt idx="69">
                  <c:v>-0.68639999999999191</c:v>
                </c:pt>
                <c:pt idx="70">
                  <c:v>-0.29040000000000532</c:v>
                </c:pt>
                <c:pt idx="71">
                  <c:v>-0.39539999999998088</c:v>
                </c:pt>
                <c:pt idx="72">
                  <c:v>-0.53199999999998226</c:v>
                </c:pt>
                <c:pt idx="73">
                  <c:v>-0.19999999999998863</c:v>
                </c:pt>
                <c:pt idx="74">
                  <c:v>-0.46240000000001658</c:v>
                </c:pt>
                <c:pt idx="75">
                  <c:v>-0.32959999999998502</c:v>
                </c:pt>
                <c:pt idx="76">
                  <c:v>-3.9199999999993906E-2</c:v>
                </c:pt>
                <c:pt idx="77">
                  <c:v>-0.73439999999999372</c:v>
                </c:pt>
                <c:pt idx="78">
                  <c:v>-0.58240000000000691</c:v>
                </c:pt>
                <c:pt idx="79">
                  <c:v>-0.53199999999998226</c:v>
                </c:pt>
                <c:pt idx="80">
                  <c:v>-0.21959999999998558</c:v>
                </c:pt>
                <c:pt idx="81">
                  <c:v>-0.18120000000000402</c:v>
                </c:pt>
                <c:pt idx="82">
                  <c:v>-0.41999999999998749</c:v>
                </c:pt>
                <c:pt idx="83">
                  <c:v>-0.23999999999999488</c:v>
                </c:pt>
                <c:pt idx="84">
                  <c:v>-0.316599999999994</c:v>
                </c:pt>
                <c:pt idx="85">
                  <c:v>-0.24040000000000816</c:v>
                </c:pt>
                <c:pt idx="86">
                  <c:v>-0.15119999999998868</c:v>
                </c:pt>
                <c:pt idx="87">
                  <c:v>-0.44079999999999586</c:v>
                </c:pt>
                <c:pt idx="88">
                  <c:v>-0.46800000000000352</c:v>
                </c:pt>
                <c:pt idx="89">
                  <c:v>-0.19360000000000355</c:v>
                </c:pt>
                <c:pt idx="90">
                  <c:v>-1.4399999999994861E-2</c:v>
                </c:pt>
                <c:pt idx="91">
                  <c:v>-0.34359999999999502</c:v>
                </c:pt>
                <c:pt idx="92">
                  <c:v>-0.13939999999999486</c:v>
                </c:pt>
                <c:pt idx="93">
                  <c:v>-0.46800000000000352</c:v>
                </c:pt>
                <c:pt idx="94">
                  <c:v>-0.10400000000001342</c:v>
                </c:pt>
                <c:pt idx="95">
                  <c:v>-0.4188000000000045</c:v>
                </c:pt>
                <c:pt idx="96">
                  <c:v>-1.3774999999999977</c:v>
                </c:pt>
                <c:pt idx="97">
                  <c:v>-0.35099999999999909</c:v>
                </c:pt>
                <c:pt idx="98">
                  <c:v>-0.4188000000000045</c:v>
                </c:pt>
                <c:pt idx="99">
                  <c:v>-0.45959999999998047</c:v>
                </c:pt>
                <c:pt idx="100">
                  <c:v>-0.21659999999999968</c:v>
                </c:pt>
                <c:pt idx="101">
                  <c:v>-0.4188000000000045</c:v>
                </c:pt>
                <c:pt idx="102">
                  <c:v>-0.32959999999998502</c:v>
                </c:pt>
                <c:pt idx="103">
                  <c:v>-0.49380000000000734</c:v>
                </c:pt>
                <c:pt idx="104">
                  <c:v>-0.22800000000000864</c:v>
                </c:pt>
                <c:pt idx="105">
                  <c:v>-0.45959999999998047</c:v>
                </c:pt>
                <c:pt idx="106">
                  <c:v>-0.54779999999999518</c:v>
                </c:pt>
                <c:pt idx="107">
                  <c:v>-0.52039999999998088</c:v>
                </c:pt>
                <c:pt idx="108">
                  <c:v>5.1600000000021851E-2</c:v>
                </c:pt>
                <c:pt idx="109">
                  <c:v>-0.21659999999999968</c:v>
                </c:pt>
                <c:pt idx="110">
                  <c:v>-0.32959999999998502</c:v>
                </c:pt>
                <c:pt idx="111">
                  <c:v>-8.1599999999994566E-2</c:v>
                </c:pt>
                <c:pt idx="112">
                  <c:v>-0.37919999999999732</c:v>
                </c:pt>
                <c:pt idx="113">
                  <c:v>-0.37919999999999732</c:v>
                </c:pt>
                <c:pt idx="114">
                  <c:v>-0.30599999999998317</c:v>
                </c:pt>
                <c:pt idx="115">
                  <c:v>-0.14999999999999147</c:v>
                </c:pt>
                <c:pt idx="116">
                  <c:v>-5.9999999999988063E-2</c:v>
                </c:pt>
                <c:pt idx="117">
                  <c:v>-0.32959999999998502</c:v>
                </c:pt>
                <c:pt idx="118">
                  <c:v>-0.55679999999999552</c:v>
                </c:pt>
                <c:pt idx="119">
                  <c:v>-0.42940000000000111</c:v>
                </c:pt>
                <c:pt idx="120">
                  <c:v>-0.64560000000000173</c:v>
                </c:pt>
                <c:pt idx="121">
                  <c:v>-0.32999999999999829</c:v>
                </c:pt>
                <c:pt idx="122">
                  <c:v>1.8400000000013961E-2</c:v>
                </c:pt>
                <c:pt idx="123">
                  <c:v>-0.23999999999999488</c:v>
                </c:pt>
              </c:numCache>
            </c:numRef>
          </c:val>
          <c:smooth val="0"/>
        </c:ser>
        <c:ser>
          <c:idx val="3"/>
          <c:order val="2"/>
          <c:tx>
            <c:v>Water Change</c:v>
          </c:tx>
          <c:spPr>
            <a:ln w="38100">
              <a:solidFill>
                <a:srgbClr val="00B0F0"/>
              </a:solidFill>
              <a:prstDash val="sysDash"/>
            </a:ln>
          </c:spPr>
          <c:marker>
            <c:symbol val="square"/>
            <c:size val="3"/>
          </c:marker>
          <c:cat>
            <c:numRef>
              <c:f>Data1!$G$177:$G$296</c:f>
              <c:numCache>
                <c:formatCode>m/d/yyyy</c:formatCode>
                <c:ptCount val="120"/>
                <c:pt idx="0">
                  <c:v>42579</c:v>
                </c:pt>
                <c:pt idx="1">
                  <c:v>42578</c:v>
                </c:pt>
                <c:pt idx="2">
                  <c:v>42577</c:v>
                </c:pt>
                <c:pt idx="3">
                  <c:v>42576</c:v>
                </c:pt>
                <c:pt idx="4">
                  <c:v>42575</c:v>
                </c:pt>
                <c:pt idx="5">
                  <c:v>42574</c:v>
                </c:pt>
                <c:pt idx="6">
                  <c:v>42573</c:v>
                </c:pt>
                <c:pt idx="7">
                  <c:v>42572</c:v>
                </c:pt>
                <c:pt idx="8">
                  <c:v>42571</c:v>
                </c:pt>
                <c:pt idx="9">
                  <c:v>42570</c:v>
                </c:pt>
                <c:pt idx="10">
                  <c:v>42569</c:v>
                </c:pt>
                <c:pt idx="11">
                  <c:v>42568</c:v>
                </c:pt>
                <c:pt idx="12">
                  <c:v>42567</c:v>
                </c:pt>
                <c:pt idx="13">
                  <c:v>42566</c:v>
                </c:pt>
                <c:pt idx="14">
                  <c:v>42565</c:v>
                </c:pt>
                <c:pt idx="15">
                  <c:v>42564</c:v>
                </c:pt>
                <c:pt idx="16">
                  <c:v>42563</c:v>
                </c:pt>
                <c:pt idx="17">
                  <c:v>42562</c:v>
                </c:pt>
                <c:pt idx="18">
                  <c:v>42561</c:v>
                </c:pt>
                <c:pt idx="19">
                  <c:v>42560</c:v>
                </c:pt>
                <c:pt idx="20">
                  <c:v>42559</c:v>
                </c:pt>
                <c:pt idx="21">
                  <c:v>42558</c:v>
                </c:pt>
                <c:pt idx="22">
                  <c:v>42557</c:v>
                </c:pt>
                <c:pt idx="23">
                  <c:v>42556</c:v>
                </c:pt>
                <c:pt idx="24">
                  <c:v>42555</c:v>
                </c:pt>
                <c:pt idx="25">
                  <c:v>42554</c:v>
                </c:pt>
                <c:pt idx="26">
                  <c:v>42553</c:v>
                </c:pt>
                <c:pt idx="27">
                  <c:v>42552</c:v>
                </c:pt>
                <c:pt idx="28">
                  <c:v>42551</c:v>
                </c:pt>
                <c:pt idx="29">
                  <c:v>42550</c:v>
                </c:pt>
                <c:pt idx="30">
                  <c:v>42549</c:v>
                </c:pt>
                <c:pt idx="31">
                  <c:v>42548</c:v>
                </c:pt>
                <c:pt idx="32">
                  <c:v>42547</c:v>
                </c:pt>
                <c:pt idx="33">
                  <c:v>42546</c:v>
                </c:pt>
                <c:pt idx="34">
                  <c:v>42545</c:v>
                </c:pt>
                <c:pt idx="35">
                  <c:v>42544</c:v>
                </c:pt>
                <c:pt idx="36">
                  <c:v>42543</c:v>
                </c:pt>
                <c:pt idx="37">
                  <c:v>42542</c:v>
                </c:pt>
                <c:pt idx="38">
                  <c:v>42541</c:v>
                </c:pt>
                <c:pt idx="39">
                  <c:v>42540</c:v>
                </c:pt>
                <c:pt idx="40">
                  <c:v>42539</c:v>
                </c:pt>
                <c:pt idx="41">
                  <c:v>42538</c:v>
                </c:pt>
                <c:pt idx="42">
                  <c:v>42537</c:v>
                </c:pt>
                <c:pt idx="43">
                  <c:v>42536</c:v>
                </c:pt>
                <c:pt idx="44">
                  <c:v>42535</c:v>
                </c:pt>
                <c:pt idx="45">
                  <c:v>42534</c:v>
                </c:pt>
                <c:pt idx="46">
                  <c:v>42533</c:v>
                </c:pt>
                <c:pt idx="47">
                  <c:v>42532</c:v>
                </c:pt>
                <c:pt idx="48">
                  <c:v>42531</c:v>
                </c:pt>
                <c:pt idx="49">
                  <c:v>42530</c:v>
                </c:pt>
                <c:pt idx="50">
                  <c:v>42529</c:v>
                </c:pt>
                <c:pt idx="51">
                  <c:v>42528</c:v>
                </c:pt>
                <c:pt idx="52">
                  <c:v>42527</c:v>
                </c:pt>
                <c:pt idx="53">
                  <c:v>42526</c:v>
                </c:pt>
                <c:pt idx="54">
                  <c:v>42525</c:v>
                </c:pt>
                <c:pt idx="55">
                  <c:v>42524</c:v>
                </c:pt>
                <c:pt idx="56">
                  <c:v>42523</c:v>
                </c:pt>
                <c:pt idx="57">
                  <c:v>42522</c:v>
                </c:pt>
                <c:pt idx="58">
                  <c:v>42521</c:v>
                </c:pt>
                <c:pt idx="59">
                  <c:v>42520</c:v>
                </c:pt>
                <c:pt idx="60">
                  <c:v>42519</c:v>
                </c:pt>
                <c:pt idx="61">
                  <c:v>42518</c:v>
                </c:pt>
                <c:pt idx="62">
                  <c:v>42517</c:v>
                </c:pt>
                <c:pt idx="63">
                  <c:v>42516</c:v>
                </c:pt>
                <c:pt idx="64">
                  <c:v>42515</c:v>
                </c:pt>
                <c:pt idx="65">
                  <c:v>42514</c:v>
                </c:pt>
                <c:pt idx="66">
                  <c:v>42513</c:v>
                </c:pt>
                <c:pt idx="67">
                  <c:v>42512</c:v>
                </c:pt>
                <c:pt idx="68">
                  <c:v>42511</c:v>
                </c:pt>
                <c:pt idx="69">
                  <c:v>42510</c:v>
                </c:pt>
                <c:pt idx="70">
                  <c:v>42509</c:v>
                </c:pt>
                <c:pt idx="71">
                  <c:v>42508</c:v>
                </c:pt>
                <c:pt idx="72">
                  <c:v>42507</c:v>
                </c:pt>
                <c:pt idx="73">
                  <c:v>42506</c:v>
                </c:pt>
                <c:pt idx="74">
                  <c:v>42505</c:v>
                </c:pt>
                <c:pt idx="75">
                  <c:v>42504</c:v>
                </c:pt>
                <c:pt idx="76">
                  <c:v>42503</c:v>
                </c:pt>
                <c:pt idx="77">
                  <c:v>42502</c:v>
                </c:pt>
                <c:pt idx="78">
                  <c:v>42501</c:v>
                </c:pt>
                <c:pt idx="79">
                  <c:v>42500</c:v>
                </c:pt>
                <c:pt idx="80">
                  <c:v>42499</c:v>
                </c:pt>
                <c:pt idx="81">
                  <c:v>42498</c:v>
                </c:pt>
                <c:pt idx="82">
                  <c:v>42497</c:v>
                </c:pt>
                <c:pt idx="83">
                  <c:v>42496</c:v>
                </c:pt>
                <c:pt idx="84">
                  <c:v>42495</c:v>
                </c:pt>
                <c:pt idx="85">
                  <c:v>42494</c:v>
                </c:pt>
                <c:pt idx="86">
                  <c:v>42493</c:v>
                </c:pt>
                <c:pt idx="87">
                  <c:v>42492</c:v>
                </c:pt>
                <c:pt idx="88">
                  <c:v>42491</c:v>
                </c:pt>
                <c:pt idx="89">
                  <c:v>42490</c:v>
                </c:pt>
                <c:pt idx="90">
                  <c:v>42489</c:v>
                </c:pt>
                <c:pt idx="91">
                  <c:v>42488</c:v>
                </c:pt>
                <c:pt idx="92">
                  <c:v>42487</c:v>
                </c:pt>
                <c:pt idx="93">
                  <c:v>42486</c:v>
                </c:pt>
                <c:pt idx="94">
                  <c:v>42485</c:v>
                </c:pt>
                <c:pt idx="95">
                  <c:v>42484</c:v>
                </c:pt>
                <c:pt idx="96">
                  <c:v>42483</c:v>
                </c:pt>
                <c:pt idx="97">
                  <c:v>42482</c:v>
                </c:pt>
                <c:pt idx="98">
                  <c:v>42481</c:v>
                </c:pt>
                <c:pt idx="99">
                  <c:v>42480</c:v>
                </c:pt>
                <c:pt idx="100">
                  <c:v>42479</c:v>
                </c:pt>
                <c:pt idx="101">
                  <c:v>42478</c:v>
                </c:pt>
                <c:pt idx="102">
                  <c:v>42477</c:v>
                </c:pt>
                <c:pt idx="103">
                  <c:v>42476</c:v>
                </c:pt>
                <c:pt idx="104">
                  <c:v>42475</c:v>
                </c:pt>
                <c:pt idx="105">
                  <c:v>42474</c:v>
                </c:pt>
                <c:pt idx="106">
                  <c:v>42473</c:v>
                </c:pt>
                <c:pt idx="107">
                  <c:v>42472</c:v>
                </c:pt>
                <c:pt idx="108">
                  <c:v>42471</c:v>
                </c:pt>
                <c:pt idx="109">
                  <c:v>42470</c:v>
                </c:pt>
                <c:pt idx="110">
                  <c:v>42469</c:v>
                </c:pt>
                <c:pt idx="111">
                  <c:v>42468</c:v>
                </c:pt>
                <c:pt idx="112">
                  <c:v>42467</c:v>
                </c:pt>
                <c:pt idx="113">
                  <c:v>42466</c:v>
                </c:pt>
                <c:pt idx="114">
                  <c:v>42465</c:v>
                </c:pt>
                <c:pt idx="115">
                  <c:v>42464</c:v>
                </c:pt>
                <c:pt idx="116">
                  <c:v>42463</c:v>
                </c:pt>
                <c:pt idx="117">
                  <c:v>42462</c:v>
                </c:pt>
                <c:pt idx="118">
                  <c:v>42461</c:v>
                </c:pt>
                <c:pt idx="119">
                  <c:v>42460</c:v>
                </c:pt>
              </c:numCache>
            </c:numRef>
          </c:cat>
          <c:val>
            <c:numRef>
              <c:f>Data1!$AA$173:$AA$296</c:f>
              <c:numCache>
                <c:formatCode>0.0</c:formatCode>
                <c:ptCount val="124"/>
                <c:pt idx="0">
                  <c:v>1.9295999999999935</c:v>
                </c:pt>
                <c:pt idx="1">
                  <c:v>0.55839999999999179</c:v>
                </c:pt>
                <c:pt idx="2">
                  <c:v>1.3000000000000114</c:v>
                </c:pt>
                <c:pt idx="3">
                  <c:v>0.34600000000000364</c:v>
                </c:pt>
                <c:pt idx="4">
                  <c:v>2.4610000000000127</c:v>
                </c:pt>
                <c:pt idx="5">
                  <c:v>2.5332000000000079</c:v>
                </c:pt>
                <c:pt idx="6">
                  <c:v>0.98319999999999652</c:v>
                </c:pt>
                <c:pt idx="7">
                  <c:v>2.9664000000000073</c:v>
                </c:pt>
                <c:pt idx="8">
                  <c:v>1.3560000000000088</c:v>
                </c:pt>
                <c:pt idx="9">
                  <c:v>-1.0383999999999958</c:v>
                </c:pt>
                <c:pt idx="10">
                  <c:v>5.7999999999935881E-3</c:v>
                </c:pt>
                <c:pt idx="11">
                  <c:v>-0.29999999999999716</c:v>
                </c:pt>
                <c:pt idx="12">
                  <c:v>0.74400000000001398</c:v>
                </c:pt>
                <c:pt idx="13">
                  <c:v>0.81520000000000437</c:v>
                </c:pt>
                <c:pt idx="14">
                  <c:v>0.18000000000000682</c:v>
                </c:pt>
                <c:pt idx="15">
                  <c:v>-0.65999999999999659</c:v>
                </c:pt>
                <c:pt idx="16">
                  <c:v>-0.7693999999999761</c:v>
                </c:pt>
                <c:pt idx="17">
                  <c:v>-1.2655999999999921</c:v>
                </c:pt>
                <c:pt idx="18">
                  <c:v>0.94300000000001205</c:v>
                </c:pt>
                <c:pt idx="19">
                  <c:v>1.0420000000000016</c:v>
                </c:pt>
                <c:pt idx="20">
                  <c:v>-0.1927999999999912</c:v>
                </c:pt>
                <c:pt idx="21">
                  <c:v>0.91240000000000521</c:v>
                </c:pt>
                <c:pt idx="22">
                  <c:v>1.4080000000000013</c:v>
                </c:pt>
                <c:pt idx="23">
                  <c:v>1.1448000000000036</c:v>
                </c:pt>
                <c:pt idx="24">
                  <c:v>0.41679999999999495</c:v>
                </c:pt>
                <c:pt idx="25">
                  <c:v>0.45100000000000762</c:v>
                </c:pt>
                <c:pt idx="26">
                  <c:v>0.58160000000000878</c:v>
                </c:pt>
                <c:pt idx="27">
                  <c:v>0.88000000000000966</c:v>
                </c:pt>
                <c:pt idx="28">
                  <c:v>0.13280000000001735</c:v>
                </c:pt>
                <c:pt idx="29">
                  <c:v>2.01400000000001</c:v>
                </c:pt>
                <c:pt idx="30">
                  <c:v>3.0964000000000027</c:v>
                </c:pt>
                <c:pt idx="31">
                  <c:v>2.0360000000000014</c:v>
                </c:pt>
                <c:pt idx="32">
                  <c:v>1.1448000000000036</c:v>
                </c:pt>
                <c:pt idx="33">
                  <c:v>1.2692000000000121</c:v>
                </c:pt>
                <c:pt idx="34">
                  <c:v>-0.15200000000000102</c:v>
                </c:pt>
                <c:pt idx="35">
                  <c:v>0.5</c:v>
                </c:pt>
                <c:pt idx="36">
                  <c:v>2.3200000000000074</c:v>
                </c:pt>
                <c:pt idx="37">
                  <c:v>1.4080000000000013</c:v>
                </c:pt>
                <c:pt idx="38">
                  <c:v>0.5</c:v>
                </c:pt>
                <c:pt idx="39">
                  <c:v>2.1307999999999936</c:v>
                </c:pt>
                <c:pt idx="40">
                  <c:v>2.4898000000000025</c:v>
                </c:pt>
                <c:pt idx="41">
                  <c:v>1.5272000000000077</c:v>
                </c:pt>
                <c:pt idx="42">
                  <c:v>1.832800000000006</c:v>
                </c:pt>
                <c:pt idx="43">
                  <c:v>-0.23019999999999641</c:v>
                </c:pt>
                <c:pt idx="44">
                  <c:v>0.86320000000000618</c:v>
                </c:pt>
                <c:pt idx="45">
                  <c:v>0.64119999999999777</c:v>
                </c:pt>
                <c:pt idx="46">
                  <c:v>1.4428000000000054</c:v>
                </c:pt>
                <c:pt idx="47">
                  <c:v>0.44080000000001007</c:v>
                </c:pt>
                <c:pt idx="48">
                  <c:v>-0.15200000000000102</c:v>
                </c:pt>
                <c:pt idx="49">
                  <c:v>1.5589999999999975</c:v>
                </c:pt>
                <c:pt idx="50">
                  <c:v>-0.13879999999998915</c:v>
                </c:pt>
                <c:pt idx="51">
                  <c:v>0.12640000000000384</c:v>
                </c:pt>
                <c:pt idx="52">
                  <c:v>-0.69999999999998863</c:v>
                </c:pt>
                <c:pt idx="53">
                  <c:v>-0.89999999999999147</c:v>
                </c:pt>
                <c:pt idx="54">
                  <c:v>1.5390000000000157</c:v>
                </c:pt>
                <c:pt idx="55">
                  <c:v>2.215999999999994</c:v>
                </c:pt>
                <c:pt idx="56">
                  <c:v>1.5589999999999975</c:v>
                </c:pt>
                <c:pt idx="57">
                  <c:v>1.5496000000000123</c:v>
                </c:pt>
                <c:pt idx="58">
                  <c:v>2.4179999999999922</c:v>
                </c:pt>
                <c:pt idx="59">
                  <c:v>3.6670000000000158</c:v>
                </c:pt>
                <c:pt idx="60">
                  <c:v>2.6920000000000073</c:v>
                </c:pt>
                <c:pt idx="61">
                  <c:v>4.474400000000017</c:v>
                </c:pt>
                <c:pt idx="62">
                  <c:v>2.5240000000000151</c:v>
                </c:pt>
                <c:pt idx="63">
                  <c:v>1.7199999999999989</c:v>
                </c:pt>
                <c:pt idx="64">
                  <c:v>0.66160000000000707</c:v>
                </c:pt>
                <c:pt idx="65">
                  <c:v>0.67000000000000171</c:v>
                </c:pt>
                <c:pt idx="66">
                  <c:v>9.8100000000016507E-2</c:v>
                </c:pt>
                <c:pt idx="67">
                  <c:v>-0.56119999999998527</c:v>
                </c:pt>
                <c:pt idx="68">
                  <c:v>0.66160000000000707</c:v>
                </c:pt>
                <c:pt idx="69">
                  <c:v>1.4680000000000035</c:v>
                </c:pt>
                <c:pt idx="70">
                  <c:v>0.47980000000001155</c:v>
                </c:pt>
                <c:pt idx="71">
                  <c:v>0.53000000000000114</c:v>
                </c:pt>
                <c:pt idx="72">
                  <c:v>0.94240000000000634</c:v>
                </c:pt>
                <c:pt idx="73">
                  <c:v>0.70000000000000284</c:v>
                </c:pt>
                <c:pt idx="74">
                  <c:v>0.52120000000000744</c:v>
                </c:pt>
                <c:pt idx="75">
                  <c:v>0.13280000000001735</c:v>
                </c:pt>
                <c:pt idx="76">
                  <c:v>-1.2256</c:v>
                </c:pt>
                <c:pt idx="77">
                  <c:v>1.5496000000000123</c:v>
                </c:pt>
                <c:pt idx="78">
                  <c:v>1.832800000000006</c:v>
                </c:pt>
                <c:pt idx="79">
                  <c:v>0.94240000000000634</c:v>
                </c:pt>
                <c:pt idx="80">
                  <c:v>-1.162399999999991</c:v>
                </c:pt>
                <c:pt idx="81">
                  <c:v>-0.838799999999992</c:v>
                </c:pt>
                <c:pt idx="82">
                  <c:v>-0.16039999999999566</c:v>
                </c:pt>
                <c:pt idx="83">
                  <c:v>-2.0799999999994156E-2</c:v>
                </c:pt>
                <c:pt idx="84">
                  <c:v>0.8224000000000018</c:v>
                </c:pt>
                <c:pt idx="85">
                  <c:v>-3.9999999999906777E-4</c:v>
                </c:pt>
                <c:pt idx="86">
                  <c:v>0.2716000000000065</c:v>
                </c:pt>
                <c:pt idx="87">
                  <c:v>-0.22159999999999513</c:v>
                </c:pt>
                <c:pt idx="88">
                  <c:v>-6.4999999999997726E-2</c:v>
                </c:pt>
                <c:pt idx="89">
                  <c:v>-0.68079999999999075</c:v>
                </c:pt>
                <c:pt idx="90">
                  <c:v>-0.74540000000000362</c:v>
                </c:pt>
                <c:pt idx="91">
                  <c:v>1.1657999999999902</c:v>
                </c:pt>
                <c:pt idx="92">
                  <c:v>0.34900000000000375</c:v>
                </c:pt>
                <c:pt idx="93">
                  <c:v>0.54399999999999693</c:v>
                </c:pt>
                <c:pt idx="94">
                  <c:v>-0.61199999999999477</c:v>
                </c:pt>
                <c:pt idx="95">
                  <c:v>-0.34099999999999397</c:v>
                </c:pt>
                <c:pt idx="96">
                  <c:v>-0.72699999999998965</c:v>
                </c:pt>
                <c:pt idx="97">
                  <c:v>-0.55399999999998784</c:v>
                </c:pt>
                <c:pt idx="98">
                  <c:v>6.3400000000001455E-2</c:v>
                </c:pt>
                <c:pt idx="99">
                  <c:v>0.62240000000001316</c:v>
                </c:pt>
                <c:pt idx="100">
                  <c:v>0.67000000000000171</c:v>
                </c:pt>
                <c:pt idx="101">
                  <c:v>0.46779999999999688</c:v>
                </c:pt>
                <c:pt idx="102">
                  <c:v>0.33520000000000039</c:v>
                </c:pt>
                <c:pt idx="103">
                  <c:v>0.27640000000000953</c:v>
                </c:pt>
                <c:pt idx="104">
                  <c:v>7.5999999999993406E-2</c:v>
                </c:pt>
                <c:pt idx="105">
                  <c:v>0.21359999999999957</c:v>
                </c:pt>
                <c:pt idx="106">
                  <c:v>0.96159999999999002</c:v>
                </c:pt>
                <c:pt idx="107">
                  <c:v>1.0262000000000029</c:v>
                </c:pt>
                <c:pt idx="108">
                  <c:v>-0.94519999999998561</c:v>
                </c:pt>
                <c:pt idx="109">
                  <c:v>-0.54319999999999879</c:v>
                </c:pt>
                <c:pt idx="110">
                  <c:v>0.53760000000001185</c:v>
                </c:pt>
                <c:pt idx="111">
                  <c:v>5.6799999999995521E-2</c:v>
                </c:pt>
                <c:pt idx="112">
                  <c:v>0.41040000000000987</c:v>
                </c:pt>
                <c:pt idx="113">
                  <c:v>1.2232000000000056</c:v>
                </c:pt>
                <c:pt idx="114">
                  <c:v>-5.9999999999860165E-3</c:v>
                </c:pt>
                <c:pt idx="115">
                  <c:v>-1.7599999999999909</c:v>
                </c:pt>
                <c:pt idx="116">
                  <c:v>-1.0884000000000071</c:v>
                </c:pt>
                <c:pt idx="117">
                  <c:v>0.33520000000000039</c:v>
                </c:pt>
                <c:pt idx="118">
                  <c:v>6.8800000000010186E-2</c:v>
                </c:pt>
                <c:pt idx="119">
                  <c:v>1.7900000000000063</c:v>
                </c:pt>
                <c:pt idx="120">
                  <c:v>2.0256000000000114</c:v>
                </c:pt>
                <c:pt idx="121">
                  <c:v>0.10999999999999943</c:v>
                </c:pt>
                <c:pt idx="122">
                  <c:v>-4.039999999999111E-2</c:v>
                </c:pt>
                <c:pt idx="123">
                  <c:v>-1.8279999999999887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9472"/>
        <c:axId val="169055744"/>
      </c:lineChart>
      <c:lineChart>
        <c:grouping val="standard"/>
        <c:varyColors val="0"/>
        <c:ser>
          <c:idx val="0"/>
          <c:order val="3"/>
          <c:tx>
            <c:v>Weight</c:v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3"/>
            <c:spPr>
              <a:solidFill>
                <a:schemeClr val="accent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2.5457847855537012E-3"/>
                  <c:y val="-5.9180681607641512E-2"/>
                </c:manualLayout>
              </c:layout>
              <c:numFmt formatCode="General" sourceLinked="0"/>
            </c:trendlineLbl>
          </c:trendline>
          <c:cat>
            <c:numRef>
              <c:f>Data1!$G$177:$G$296</c:f>
              <c:numCache>
                <c:formatCode>m/d/yyyy</c:formatCode>
                <c:ptCount val="120"/>
                <c:pt idx="0">
                  <c:v>42579</c:v>
                </c:pt>
                <c:pt idx="1">
                  <c:v>42578</c:v>
                </c:pt>
                <c:pt idx="2">
                  <c:v>42577</c:v>
                </c:pt>
                <c:pt idx="3">
                  <c:v>42576</c:v>
                </c:pt>
                <c:pt idx="4">
                  <c:v>42575</c:v>
                </c:pt>
                <c:pt idx="5">
                  <c:v>42574</c:v>
                </c:pt>
                <c:pt idx="6">
                  <c:v>42573</c:v>
                </c:pt>
                <c:pt idx="7">
                  <c:v>42572</c:v>
                </c:pt>
                <c:pt idx="8">
                  <c:v>42571</c:v>
                </c:pt>
                <c:pt idx="9">
                  <c:v>42570</c:v>
                </c:pt>
                <c:pt idx="10">
                  <c:v>42569</c:v>
                </c:pt>
                <c:pt idx="11">
                  <c:v>42568</c:v>
                </c:pt>
                <c:pt idx="12">
                  <c:v>42567</c:v>
                </c:pt>
                <c:pt idx="13">
                  <c:v>42566</c:v>
                </c:pt>
                <c:pt idx="14">
                  <c:v>42565</c:v>
                </c:pt>
                <c:pt idx="15">
                  <c:v>42564</c:v>
                </c:pt>
                <c:pt idx="16">
                  <c:v>42563</c:v>
                </c:pt>
                <c:pt idx="17">
                  <c:v>42562</c:v>
                </c:pt>
                <c:pt idx="18">
                  <c:v>42561</c:v>
                </c:pt>
                <c:pt idx="19">
                  <c:v>42560</c:v>
                </c:pt>
                <c:pt idx="20">
                  <c:v>42559</c:v>
                </c:pt>
                <c:pt idx="21">
                  <c:v>42558</c:v>
                </c:pt>
                <c:pt idx="22">
                  <c:v>42557</c:v>
                </c:pt>
                <c:pt idx="23">
                  <c:v>42556</c:v>
                </c:pt>
                <c:pt idx="24">
                  <c:v>42555</c:v>
                </c:pt>
                <c:pt idx="25">
                  <c:v>42554</c:v>
                </c:pt>
                <c:pt idx="26">
                  <c:v>42553</c:v>
                </c:pt>
                <c:pt idx="27">
                  <c:v>42552</c:v>
                </c:pt>
                <c:pt idx="28">
                  <c:v>42551</c:v>
                </c:pt>
                <c:pt idx="29">
                  <c:v>42550</c:v>
                </c:pt>
                <c:pt idx="30">
                  <c:v>42549</c:v>
                </c:pt>
                <c:pt idx="31">
                  <c:v>42548</c:v>
                </c:pt>
                <c:pt idx="32">
                  <c:v>42547</c:v>
                </c:pt>
                <c:pt idx="33">
                  <c:v>42546</c:v>
                </c:pt>
                <c:pt idx="34">
                  <c:v>42545</c:v>
                </c:pt>
                <c:pt idx="35">
                  <c:v>42544</c:v>
                </c:pt>
                <c:pt idx="36">
                  <c:v>42543</c:v>
                </c:pt>
                <c:pt idx="37">
                  <c:v>42542</c:v>
                </c:pt>
                <c:pt idx="38">
                  <c:v>42541</c:v>
                </c:pt>
                <c:pt idx="39">
                  <c:v>42540</c:v>
                </c:pt>
                <c:pt idx="40">
                  <c:v>42539</c:v>
                </c:pt>
                <c:pt idx="41">
                  <c:v>42538</c:v>
                </c:pt>
                <c:pt idx="42">
                  <c:v>42537</c:v>
                </c:pt>
                <c:pt idx="43">
                  <c:v>42536</c:v>
                </c:pt>
                <c:pt idx="44">
                  <c:v>42535</c:v>
                </c:pt>
                <c:pt idx="45">
                  <c:v>42534</c:v>
                </c:pt>
                <c:pt idx="46">
                  <c:v>42533</c:v>
                </c:pt>
                <c:pt idx="47">
                  <c:v>42532</c:v>
                </c:pt>
                <c:pt idx="48">
                  <c:v>42531</c:v>
                </c:pt>
                <c:pt idx="49">
                  <c:v>42530</c:v>
                </c:pt>
                <c:pt idx="50">
                  <c:v>42529</c:v>
                </c:pt>
                <c:pt idx="51">
                  <c:v>42528</c:v>
                </c:pt>
                <c:pt idx="52">
                  <c:v>42527</c:v>
                </c:pt>
                <c:pt idx="53">
                  <c:v>42526</c:v>
                </c:pt>
                <c:pt idx="54">
                  <c:v>42525</c:v>
                </c:pt>
                <c:pt idx="55">
                  <c:v>42524</c:v>
                </c:pt>
                <c:pt idx="56">
                  <c:v>42523</c:v>
                </c:pt>
                <c:pt idx="57">
                  <c:v>42522</c:v>
                </c:pt>
                <c:pt idx="58">
                  <c:v>42521</c:v>
                </c:pt>
                <c:pt idx="59">
                  <c:v>42520</c:v>
                </c:pt>
                <c:pt idx="60">
                  <c:v>42519</c:v>
                </c:pt>
                <c:pt idx="61">
                  <c:v>42518</c:v>
                </c:pt>
                <c:pt idx="62">
                  <c:v>42517</c:v>
                </c:pt>
                <c:pt idx="63">
                  <c:v>42516</c:v>
                </c:pt>
                <c:pt idx="64">
                  <c:v>42515</c:v>
                </c:pt>
                <c:pt idx="65">
                  <c:v>42514</c:v>
                </c:pt>
                <c:pt idx="66">
                  <c:v>42513</c:v>
                </c:pt>
                <c:pt idx="67">
                  <c:v>42512</c:v>
                </c:pt>
                <c:pt idx="68">
                  <c:v>42511</c:v>
                </c:pt>
                <c:pt idx="69">
                  <c:v>42510</c:v>
                </c:pt>
                <c:pt idx="70">
                  <c:v>42509</c:v>
                </c:pt>
                <c:pt idx="71">
                  <c:v>42508</c:v>
                </c:pt>
                <c:pt idx="72">
                  <c:v>42507</c:v>
                </c:pt>
                <c:pt idx="73">
                  <c:v>42506</c:v>
                </c:pt>
                <c:pt idx="74">
                  <c:v>42505</c:v>
                </c:pt>
                <c:pt idx="75">
                  <c:v>42504</c:v>
                </c:pt>
                <c:pt idx="76">
                  <c:v>42503</c:v>
                </c:pt>
                <c:pt idx="77">
                  <c:v>42502</c:v>
                </c:pt>
                <c:pt idx="78">
                  <c:v>42501</c:v>
                </c:pt>
                <c:pt idx="79">
                  <c:v>42500</c:v>
                </c:pt>
                <c:pt idx="80">
                  <c:v>42499</c:v>
                </c:pt>
                <c:pt idx="81">
                  <c:v>42498</c:v>
                </c:pt>
                <c:pt idx="82">
                  <c:v>42497</c:v>
                </c:pt>
                <c:pt idx="83">
                  <c:v>42496</c:v>
                </c:pt>
                <c:pt idx="84">
                  <c:v>42495</c:v>
                </c:pt>
                <c:pt idx="85">
                  <c:v>42494</c:v>
                </c:pt>
                <c:pt idx="86">
                  <c:v>42493</c:v>
                </c:pt>
                <c:pt idx="87">
                  <c:v>42492</c:v>
                </c:pt>
                <c:pt idx="88">
                  <c:v>42491</c:v>
                </c:pt>
                <c:pt idx="89">
                  <c:v>42490</c:v>
                </c:pt>
                <c:pt idx="90">
                  <c:v>42489</c:v>
                </c:pt>
                <c:pt idx="91">
                  <c:v>42488</c:v>
                </c:pt>
                <c:pt idx="92">
                  <c:v>42487</c:v>
                </c:pt>
                <c:pt idx="93">
                  <c:v>42486</c:v>
                </c:pt>
                <c:pt idx="94">
                  <c:v>42485</c:v>
                </c:pt>
                <c:pt idx="95">
                  <c:v>42484</c:v>
                </c:pt>
                <c:pt idx="96">
                  <c:v>42483</c:v>
                </c:pt>
                <c:pt idx="97">
                  <c:v>42482</c:v>
                </c:pt>
                <c:pt idx="98">
                  <c:v>42481</c:v>
                </c:pt>
                <c:pt idx="99">
                  <c:v>42480</c:v>
                </c:pt>
                <c:pt idx="100">
                  <c:v>42479</c:v>
                </c:pt>
                <c:pt idx="101">
                  <c:v>42478</c:v>
                </c:pt>
                <c:pt idx="102">
                  <c:v>42477</c:v>
                </c:pt>
                <c:pt idx="103">
                  <c:v>42476</c:v>
                </c:pt>
                <c:pt idx="104">
                  <c:v>42475</c:v>
                </c:pt>
                <c:pt idx="105">
                  <c:v>42474</c:v>
                </c:pt>
                <c:pt idx="106">
                  <c:v>42473</c:v>
                </c:pt>
                <c:pt idx="107">
                  <c:v>42472</c:v>
                </c:pt>
                <c:pt idx="108">
                  <c:v>42471</c:v>
                </c:pt>
                <c:pt idx="109">
                  <c:v>42470</c:v>
                </c:pt>
                <c:pt idx="110">
                  <c:v>42469</c:v>
                </c:pt>
                <c:pt idx="111">
                  <c:v>42468</c:v>
                </c:pt>
                <c:pt idx="112">
                  <c:v>42467</c:v>
                </c:pt>
                <c:pt idx="113">
                  <c:v>42466</c:v>
                </c:pt>
                <c:pt idx="114">
                  <c:v>42465</c:v>
                </c:pt>
                <c:pt idx="115">
                  <c:v>42464</c:v>
                </c:pt>
                <c:pt idx="116">
                  <c:v>42463</c:v>
                </c:pt>
                <c:pt idx="117">
                  <c:v>42462</c:v>
                </c:pt>
                <c:pt idx="118">
                  <c:v>42461</c:v>
                </c:pt>
                <c:pt idx="119">
                  <c:v>42460</c:v>
                </c:pt>
              </c:numCache>
            </c:numRef>
          </c:cat>
          <c:val>
            <c:numRef>
              <c:f>Data1!$N$173:$N$296</c:f>
              <c:numCache>
                <c:formatCode>0.0</c:formatCode>
                <c:ptCount val="124"/>
                <c:pt idx="0">
                  <c:v>201.2</c:v>
                </c:pt>
                <c:pt idx="1">
                  <c:v>199.6</c:v>
                </c:pt>
                <c:pt idx="2">
                  <c:v>200</c:v>
                </c:pt>
                <c:pt idx="3">
                  <c:v>199</c:v>
                </c:pt>
                <c:pt idx="4">
                  <c:v>201</c:v>
                </c:pt>
                <c:pt idx="5">
                  <c:v>201.2</c:v>
                </c:pt>
                <c:pt idx="6">
                  <c:v>200.8</c:v>
                </c:pt>
                <c:pt idx="7">
                  <c:v>202.4</c:v>
                </c:pt>
                <c:pt idx="8">
                  <c:v>203</c:v>
                </c:pt>
                <c:pt idx="9">
                  <c:v>199.6</c:v>
                </c:pt>
                <c:pt idx="10">
                  <c:v>198.6</c:v>
                </c:pt>
                <c:pt idx="11">
                  <c:v>200</c:v>
                </c:pt>
                <c:pt idx="12">
                  <c:v>199</c:v>
                </c:pt>
                <c:pt idx="13">
                  <c:v>199.2</c:v>
                </c:pt>
                <c:pt idx="14">
                  <c:v>200.8</c:v>
                </c:pt>
                <c:pt idx="15">
                  <c:v>198.4</c:v>
                </c:pt>
                <c:pt idx="16">
                  <c:v>199.8</c:v>
                </c:pt>
                <c:pt idx="17">
                  <c:v>197.8</c:v>
                </c:pt>
                <c:pt idx="18">
                  <c:v>199</c:v>
                </c:pt>
                <c:pt idx="19">
                  <c:v>200.4</c:v>
                </c:pt>
                <c:pt idx="20">
                  <c:v>198.6</c:v>
                </c:pt>
                <c:pt idx="21">
                  <c:v>200.6</c:v>
                </c:pt>
                <c:pt idx="22">
                  <c:v>202</c:v>
                </c:pt>
                <c:pt idx="23">
                  <c:v>202.4</c:v>
                </c:pt>
                <c:pt idx="24">
                  <c:v>199.2</c:v>
                </c:pt>
                <c:pt idx="25">
                  <c:v>201</c:v>
                </c:pt>
                <c:pt idx="26">
                  <c:v>200.8</c:v>
                </c:pt>
                <c:pt idx="27">
                  <c:v>202.8</c:v>
                </c:pt>
                <c:pt idx="28">
                  <c:v>202.4</c:v>
                </c:pt>
                <c:pt idx="29">
                  <c:v>202</c:v>
                </c:pt>
                <c:pt idx="30">
                  <c:v>202.2</c:v>
                </c:pt>
                <c:pt idx="31">
                  <c:v>203.2</c:v>
                </c:pt>
                <c:pt idx="32">
                  <c:v>202.4</c:v>
                </c:pt>
                <c:pt idx="33">
                  <c:v>198.8</c:v>
                </c:pt>
                <c:pt idx="34">
                  <c:v>201</c:v>
                </c:pt>
                <c:pt idx="35">
                  <c:v>200</c:v>
                </c:pt>
                <c:pt idx="36">
                  <c:v>204</c:v>
                </c:pt>
                <c:pt idx="37">
                  <c:v>202</c:v>
                </c:pt>
                <c:pt idx="38">
                  <c:v>200</c:v>
                </c:pt>
                <c:pt idx="39">
                  <c:v>201.2</c:v>
                </c:pt>
                <c:pt idx="40">
                  <c:v>202.2</c:v>
                </c:pt>
                <c:pt idx="41">
                  <c:v>201.2</c:v>
                </c:pt>
                <c:pt idx="42">
                  <c:v>203.2</c:v>
                </c:pt>
                <c:pt idx="43">
                  <c:v>200.2</c:v>
                </c:pt>
                <c:pt idx="44">
                  <c:v>201.6</c:v>
                </c:pt>
                <c:pt idx="45">
                  <c:v>200.4</c:v>
                </c:pt>
                <c:pt idx="46">
                  <c:v>200.4</c:v>
                </c:pt>
                <c:pt idx="47">
                  <c:v>200.4</c:v>
                </c:pt>
                <c:pt idx="48">
                  <c:v>201</c:v>
                </c:pt>
                <c:pt idx="49">
                  <c:v>203</c:v>
                </c:pt>
                <c:pt idx="50">
                  <c:v>202.2</c:v>
                </c:pt>
                <c:pt idx="51">
                  <c:v>201.8</c:v>
                </c:pt>
                <c:pt idx="52">
                  <c:v>200</c:v>
                </c:pt>
                <c:pt idx="53">
                  <c:v>200</c:v>
                </c:pt>
                <c:pt idx="54">
                  <c:v>201.8</c:v>
                </c:pt>
                <c:pt idx="55">
                  <c:v>202</c:v>
                </c:pt>
                <c:pt idx="56">
                  <c:v>203</c:v>
                </c:pt>
                <c:pt idx="57">
                  <c:v>202.4</c:v>
                </c:pt>
                <c:pt idx="58">
                  <c:v>202</c:v>
                </c:pt>
                <c:pt idx="59">
                  <c:v>201</c:v>
                </c:pt>
                <c:pt idx="60">
                  <c:v>202.2</c:v>
                </c:pt>
                <c:pt idx="61">
                  <c:v>203.2</c:v>
                </c:pt>
                <c:pt idx="62">
                  <c:v>204</c:v>
                </c:pt>
                <c:pt idx="63">
                  <c:v>205.2</c:v>
                </c:pt>
                <c:pt idx="64">
                  <c:v>201.6</c:v>
                </c:pt>
                <c:pt idx="65">
                  <c:v>202.2</c:v>
                </c:pt>
                <c:pt idx="66">
                  <c:v>202.3</c:v>
                </c:pt>
                <c:pt idx="67">
                  <c:v>200.4</c:v>
                </c:pt>
                <c:pt idx="68">
                  <c:v>201.6</c:v>
                </c:pt>
                <c:pt idx="69">
                  <c:v>201.6</c:v>
                </c:pt>
                <c:pt idx="70">
                  <c:v>203.4</c:v>
                </c:pt>
                <c:pt idx="71">
                  <c:v>201.8</c:v>
                </c:pt>
                <c:pt idx="72">
                  <c:v>202.4</c:v>
                </c:pt>
                <c:pt idx="73">
                  <c:v>200</c:v>
                </c:pt>
                <c:pt idx="74">
                  <c:v>201.2</c:v>
                </c:pt>
                <c:pt idx="75">
                  <c:v>202.4</c:v>
                </c:pt>
                <c:pt idx="76">
                  <c:v>200.8</c:v>
                </c:pt>
                <c:pt idx="77">
                  <c:v>202.4</c:v>
                </c:pt>
                <c:pt idx="78">
                  <c:v>203.2</c:v>
                </c:pt>
                <c:pt idx="79">
                  <c:v>202.4</c:v>
                </c:pt>
                <c:pt idx="80">
                  <c:v>200.4</c:v>
                </c:pt>
                <c:pt idx="81">
                  <c:v>199.6</c:v>
                </c:pt>
                <c:pt idx="82">
                  <c:v>200.4</c:v>
                </c:pt>
                <c:pt idx="83">
                  <c:v>200.8</c:v>
                </c:pt>
                <c:pt idx="84">
                  <c:v>203.8</c:v>
                </c:pt>
                <c:pt idx="85">
                  <c:v>202.6</c:v>
                </c:pt>
                <c:pt idx="86">
                  <c:v>202.8</c:v>
                </c:pt>
                <c:pt idx="87">
                  <c:v>200.8</c:v>
                </c:pt>
                <c:pt idx="88">
                  <c:v>203</c:v>
                </c:pt>
                <c:pt idx="89">
                  <c:v>201.8</c:v>
                </c:pt>
                <c:pt idx="90">
                  <c:v>202.2</c:v>
                </c:pt>
                <c:pt idx="91">
                  <c:v>204.2</c:v>
                </c:pt>
                <c:pt idx="92">
                  <c:v>204.2</c:v>
                </c:pt>
                <c:pt idx="93">
                  <c:v>203</c:v>
                </c:pt>
                <c:pt idx="94">
                  <c:v>202</c:v>
                </c:pt>
                <c:pt idx="95">
                  <c:v>202.2</c:v>
                </c:pt>
                <c:pt idx="96">
                  <c:v>200.5</c:v>
                </c:pt>
                <c:pt idx="97">
                  <c:v>201</c:v>
                </c:pt>
                <c:pt idx="98">
                  <c:v>202.2</c:v>
                </c:pt>
                <c:pt idx="99">
                  <c:v>204.4</c:v>
                </c:pt>
                <c:pt idx="100">
                  <c:v>202.2</c:v>
                </c:pt>
                <c:pt idx="101">
                  <c:v>202.2</c:v>
                </c:pt>
                <c:pt idx="102">
                  <c:v>202.4</c:v>
                </c:pt>
                <c:pt idx="103">
                  <c:v>203.4</c:v>
                </c:pt>
                <c:pt idx="104">
                  <c:v>204</c:v>
                </c:pt>
                <c:pt idx="105">
                  <c:v>204.4</c:v>
                </c:pt>
                <c:pt idx="106">
                  <c:v>204.2</c:v>
                </c:pt>
                <c:pt idx="107">
                  <c:v>203.8</c:v>
                </c:pt>
                <c:pt idx="108">
                  <c:v>202.8</c:v>
                </c:pt>
                <c:pt idx="109">
                  <c:v>202.2</c:v>
                </c:pt>
                <c:pt idx="110">
                  <c:v>202.4</c:v>
                </c:pt>
                <c:pt idx="111">
                  <c:v>201.6</c:v>
                </c:pt>
                <c:pt idx="112">
                  <c:v>203.2</c:v>
                </c:pt>
                <c:pt idx="113">
                  <c:v>203.2</c:v>
                </c:pt>
                <c:pt idx="114">
                  <c:v>202</c:v>
                </c:pt>
                <c:pt idx="115">
                  <c:v>201</c:v>
                </c:pt>
                <c:pt idx="116">
                  <c:v>201.2</c:v>
                </c:pt>
                <c:pt idx="117">
                  <c:v>202.4</c:v>
                </c:pt>
                <c:pt idx="118">
                  <c:v>202.8</c:v>
                </c:pt>
                <c:pt idx="119">
                  <c:v>205.4</c:v>
                </c:pt>
                <c:pt idx="120">
                  <c:v>202.6</c:v>
                </c:pt>
                <c:pt idx="121">
                  <c:v>200.6</c:v>
                </c:pt>
                <c:pt idx="122">
                  <c:v>199.6</c:v>
                </c:pt>
                <c:pt idx="123">
                  <c:v>200.8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71744"/>
        <c:axId val="169057664"/>
      </c:lineChart>
      <c:dateAx>
        <c:axId val="169049472"/>
        <c:scaling>
          <c:orientation val="minMax"/>
        </c:scaling>
        <c:delete val="0"/>
        <c:axPos val="b"/>
        <c:majorGridlines>
          <c:spPr>
            <a:ln>
              <a:solidFill>
                <a:srgbClr val="7030A0">
                  <a:alpha val="54000"/>
                </a:srgb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Date</a:t>
                </a:r>
              </a:p>
            </c:rich>
          </c:tx>
          <c:layout>
            <c:manualLayout>
              <c:xMode val="edge"/>
              <c:yMode val="edge"/>
              <c:x val="0.46923370769025557"/>
              <c:y val="0.91729380195942645"/>
            </c:manualLayout>
          </c:layout>
          <c:overlay val="0"/>
        </c:title>
        <c:numFmt formatCode="m/d/yyyy" sourceLinked="1"/>
        <c:majorTickMark val="out"/>
        <c:minorTickMark val="none"/>
        <c:tickLblPos val="low"/>
        <c:txPr>
          <a:bodyPr rot="-3000000"/>
          <a:lstStyle/>
          <a:p>
            <a:pPr>
              <a:defRPr/>
            </a:pPr>
            <a:endParaRPr lang="en-US"/>
          </a:p>
        </c:txPr>
        <c:crossAx val="169055744"/>
        <c:crossesAt val="0"/>
        <c:auto val="0"/>
        <c:lblOffset val="50"/>
        <c:baseTimeUnit val="days"/>
        <c:majorUnit val="7"/>
        <c:minorUnit val="1"/>
      </c:dateAx>
      <c:valAx>
        <c:axId val="169055744"/>
        <c:scaling>
          <c:orientation val="minMax"/>
          <c:max val="7"/>
          <c:min val="-3"/>
        </c:scaling>
        <c:delete val="0"/>
        <c:axPos val="l"/>
        <c:minorGridlines>
          <c:spPr>
            <a:ln>
              <a:solidFill>
                <a:srgbClr val="7030A0">
                  <a:alpha val="61000"/>
                </a:srgb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Pounds</a:t>
                </a:r>
              </a:p>
            </c:rich>
          </c:tx>
          <c:overlay val="0"/>
        </c:title>
        <c:numFmt formatCode="0.0" sourceLinked="0"/>
        <c:majorTickMark val="out"/>
        <c:minorTickMark val="out"/>
        <c:tickLblPos val="nextTo"/>
        <c:crossAx val="169049472"/>
        <c:crossesAt val="42460"/>
        <c:crossBetween val="midCat"/>
        <c:majorUnit val="1"/>
        <c:minorUnit val="1"/>
      </c:valAx>
      <c:valAx>
        <c:axId val="169057664"/>
        <c:scaling>
          <c:orientation val="minMax"/>
          <c:max val="206"/>
          <c:min val="186"/>
        </c:scaling>
        <c:delete val="0"/>
        <c:axPos val="l"/>
        <c:numFmt formatCode="0.0" sourceLinked="1"/>
        <c:majorTickMark val="out"/>
        <c:minorTickMark val="none"/>
        <c:tickLblPos val="high"/>
        <c:crossAx val="169071744"/>
        <c:crosses val="autoZero"/>
        <c:crossBetween val="midCat"/>
      </c:valAx>
      <c:dateAx>
        <c:axId val="1690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69057664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716880955808325"/>
          <c:y val="0.95731135747382046"/>
          <c:w val="0.59314757747006341"/>
          <c:h val="3.528038453057668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25" right="0.25" top="0.25" bottom="0.2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92" cy="62835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0.29745</cdr:x>
      <cdr:y>0.68868</cdr:y>
    </cdr:from>
    <cdr:to>
      <cdr:x>0.31836</cdr:x>
      <cdr:y>0.81256</cdr:y>
    </cdr:to>
    <cdr:sp macro="" textlink="">
      <cdr:nvSpPr>
        <cdr:cNvPr id="3" name="TextBox 2"/>
        <cdr:cNvSpPr txBox="1"/>
      </cdr:nvSpPr>
      <cdr:spPr>
        <a:xfrm xmlns:a="http://schemas.openxmlformats.org/drawingml/2006/main" rot="18737133">
          <a:off x="2276454" y="4626085"/>
          <a:ext cx="778408" cy="181028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vcf1</a:t>
          </a:r>
          <a:r>
            <a:rPr lang="en-US" sz="1100" b="1">
              <a:ln>
                <a:noFill/>
              </a:ln>
              <a:solidFill>
                <a:schemeClr val="bg1"/>
              </a:solidFill>
            </a:rPr>
            <a:t>  6/27</a:t>
          </a:r>
        </a:p>
      </cdr:txBody>
    </cdr:sp>
  </cdr:relSizeAnchor>
  <cdr:relSizeAnchor xmlns:cdr="http://schemas.openxmlformats.org/drawingml/2006/chartDrawing">
    <cdr:from>
      <cdr:x>0.3685</cdr:x>
      <cdr:y>0.6904</cdr:y>
    </cdr:from>
    <cdr:to>
      <cdr:x>0.38969</cdr:x>
      <cdr:y>0.81429</cdr:y>
    </cdr:to>
    <cdr:sp macro="" textlink="">
      <cdr:nvSpPr>
        <cdr:cNvPr id="4" name="TextBox 3"/>
        <cdr:cNvSpPr txBox="1"/>
      </cdr:nvSpPr>
      <cdr:spPr>
        <a:xfrm xmlns:a="http://schemas.openxmlformats.org/drawingml/2006/main" rot="18737133">
          <a:off x="2892818" y="4635668"/>
          <a:ext cx="778471" cy="18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vcf2</a:t>
          </a:r>
          <a:r>
            <a:rPr lang="en-US" sz="1100" b="1">
              <a:ln>
                <a:noFill/>
              </a:ln>
              <a:solidFill>
                <a:schemeClr val="bg1"/>
              </a:solidFill>
            </a:rPr>
            <a:t> 7/5</a:t>
          </a:r>
        </a:p>
      </cdr:txBody>
    </cdr:sp>
  </cdr:relSizeAnchor>
  <cdr:relSizeAnchor xmlns:cdr="http://schemas.openxmlformats.org/drawingml/2006/chartDrawing">
    <cdr:from>
      <cdr:x>0.44084</cdr:x>
      <cdr:y>0.10077</cdr:y>
    </cdr:from>
    <cdr:to>
      <cdr:x>0.46203</cdr:x>
      <cdr:y>0.22467</cdr:y>
    </cdr:to>
    <cdr:sp macro="" textlink="">
      <cdr:nvSpPr>
        <cdr:cNvPr id="5" name="TextBox 4"/>
        <cdr:cNvSpPr txBox="1"/>
      </cdr:nvSpPr>
      <cdr:spPr>
        <a:xfrm xmlns:a="http://schemas.openxmlformats.org/drawingml/2006/main" rot="18737133">
          <a:off x="3520309" y="921357"/>
          <a:ext cx="771344" cy="18334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low</a:t>
          </a:r>
          <a:r>
            <a:rPr lang="en-US" sz="1100" b="1" baseline="0">
              <a:ln w="6350">
                <a:noFill/>
              </a:ln>
              <a:solidFill>
                <a:schemeClr val="bg1"/>
              </a:solidFill>
            </a:rPr>
            <a:t> 7/15</a:t>
          </a:r>
          <a:endParaRPr lang="en-US" sz="1100" b="1">
            <a:ln>
              <a:noFill/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0.00282</cdr:x>
      <cdr:y>0.00392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0.00392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0.00392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0.00392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0.00392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0.74127</cdr:x>
      <cdr:y>0.72228</cdr:y>
    </cdr:from>
    <cdr:to>
      <cdr:x>0.84492</cdr:x>
      <cdr:y>0.75335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413757" y="4496588"/>
          <a:ext cx="896815" cy="193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0.45782</cdr:x>
      <cdr:y>0.68264</cdr:y>
    </cdr:from>
    <cdr:to>
      <cdr:x>0.4754</cdr:x>
      <cdr:y>0.81562</cdr:y>
    </cdr:to>
    <cdr:sp macro="" textlink="">
      <cdr:nvSpPr>
        <cdr:cNvPr id="12" name="TextBox 11"/>
        <cdr:cNvSpPr txBox="1"/>
      </cdr:nvSpPr>
      <cdr:spPr>
        <a:xfrm xmlns:a="http://schemas.openxmlformats.org/drawingml/2006/main" rot="18798911">
          <a:off x="3621895" y="4631122"/>
          <a:ext cx="835589" cy="15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peanut</a:t>
          </a:r>
          <a:r>
            <a:rPr lang="en-US" sz="900" baseline="0">
              <a:solidFill>
                <a:srgbClr val="FF0000"/>
              </a:solidFill>
            </a:rPr>
            <a:t>   8/3  </a:t>
          </a:r>
          <a:endParaRPr 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0.47439</cdr:x>
      <cdr:y>0.65874</cdr:y>
    </cdr:from>
    <cdr:to>
      <cdr:x>0.49222</cdr:x>
      <cdr:y>0.82247</cdr:y>
    </cdr:to>
    <cdr:sp macro="" textlink="">
      <cdr:nvSpPr>
        <cdr:cNvPr id="13" name="TextBox 12"/>
        <cdr:cNvSpPr txBox="1"/>
      </cdr:nvSpPr>
      <cdr:spPr>
        <a:xfrm xmlns:a="http://schemas.openxmlformats.org/drawingml/2006/main" rot="18798911">
          <a:off x="3669788" y="4576461"/>
          <a:ext cx="1028809" cy="15436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colonoscopy</a:t>
          </a:r>
          <a:r>
            <a:rPr lang="en-US" sz="900" baseline="0">
              <a:solidFill>
                <a:srgbClr val="FF0000"/>
              </a:solidFill>
            </a:rPr>
            <a:t>  8/5</a:t>
          </a:r>
          <a:endParaRPr 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0.14128</cdr:x>
      <cdr:y>0.62461</cdr:y>
    </cdr:from>
    <cdr:to>
      <cdr:x>0.15886</cdr:x>
      <cdr:y>0.79276</cdr:y>
    </cdr:to>
    <cdr:sp macro="" textlink="">
      <cdr:nvSpPr>
        <cdr:cNvPr id="14" name="TextBox 13"/>
        <cdr:cNvSpPr txBox="1"/>
      </cdr:nvSpPr>
      <cdr:spPr>
        <a:xfrm xmlns:a="http://schemas.openxmlformats.org/drawingml/2006/main" rot="18798911">
          <a:off x="775033" y="4335872"/>
          <a:ext cx="1046824" cy="15210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peanut</a:t>
          </a:r>
          <a:r>
            <a:rPr lang="en-US" sz="900" baseline="0">
              <a:solidFill>
                <a:srgbClr val="FF0000"/>
              </a:solidFill>
            </a:rPr>
            <a:t>  </a:t>
          </a:r>
          <a:endParaRPr 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0.55141</cdr:x>
      <cdr:y>0.6492</cdr:y>
    </cdr:from>
    <cdr:to>
      <cdr:x>0.5726</cdr:x>
      <cdr:y>0.81499</cdr:y>
    </cdr:to>
    <cdr:sp macro="" textlink="">
      <cdr:nvSpPr>
        <cdr:cNvPr id="16" name="TextBox 15"/>
        <cdr:cNvSpPr txBox="1"/>
      </cdr:nvSpPr>
      <cdr:spPr>
        <a:xfrm xmlns:a="http://schemas.openxmlformats.org/drawingml/2006/main" rot="18737133">
          <a:off x="4344644" y="4508463"/>
          <a:ext cx="1041753" cy="18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vcf</a:t>
          </a:r>
          <a:r>
            <a:rPr lang="en-US" sz="1100" b="1" baseline="0">
              <a:ln w="6350">
                <a:noFill/>
              </a:ln>
              <a:solidFill>
                <a:schemeClr val="bg1"/>
              </a:solidFill>
            </a:rPr>
            <a:t> </a:t>
          </a:r>
          <a:r>
            <a:rPr lang="en-US" sz="1100" b="1">
              <a:ln>
                <a:noFill/>
              </a:ln>
              <a:solidFill>
                <a:schemeClr val="bg1"/>
              </a:solidFill>
            </a:rPr>
            <a:t>4  9 /10</a:t>
          </a:r>
        </a:p>
      </cdr:txBody>
    </cdr:sp>
  </cdr:relSizeAnchor>
  <cdr:relSizeAnchor xmlns:cdr="http://schemas.openxmlformats.org/drawingml/2006/chartDrawing">
    <cdr:from>
      <cdr:x>0.59367</cdr:x>
      <cdr:y>0.65126</cdr:y>
    </cdr:from>
    <cdr:to>
      <cdr:x>0.61125</cdr:x>
      <cdr:y>0.81941</cdr:y>
    </cdr:to>
    <cdr:sp macro="" textlink="">
      <cdr:nvSpPr>
        <cdr:cNvPr id="17" name="TextBox 16"/>
        <cdr:cNvSpPr txBox="1"/>
      </cdr:nvSpPr>
      <cdr:spPr>
        <a:xfrm xmlns:a="http://schemas.openxmlformats.org/drawingml/2006/main" rot="18798911">
          <a:off x="4687537" y="4544438"/>
          <a:ext cx="1056582" cy="15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boardwalk</a:t>
          </a:r>
          <a:r>
            <a:rPr lang="en-US" sz="900" baseline="0">
              <a:solidFill>
                <a:srgbClr val="FF0000"/>
              </a:solidFill>
            </a:rPr>
            <a:t> fries 9/23</a:t>
          </a:r>
          <a:endParaRPr 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0.28034</cdr:x>
      <cdr:y>0.65519</cdr:y>
    </cdr:from>
    <cdr:to>
      <cdr:x>0.29792</cdr:x>
      <cdr:y>0.82334</cdr:y>
    </cdr:to>
    <cdr:sp macro="" textlink="">
      <cdr:nvSpPr>
        <cdr:cNvPr id="18" name="TextBox 17"/>
        <cdr:cNvSpPr txBox="1"/>
      </cdr:nvSpPr>
      <cdr:spPr>
        <a:xfrm xmlns:a="http://schemas.openxmlformats.org/drawingml/2006/main" rot="18798911">
          <a:off x="1974823" y="4569095"/>
          <a:ext cx="1056582" cy="15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5/30 mem day bbq</a:t>
          </a:r>
        </a:p>
      </cdr:txBody>
    </cdr:sp>
  </cdr:relSizeAnchor>
  <cdr:relSizeAnchor xmlns:cdr="http://schemas.openxmlformats.org/drawingml/2006/chartDrawing">
    <cdr:from>
      <cdr:x>0.68724</cdr:x>
      <cdr:y>0.62365</cdr:y>
    </cdr:from>
    <cdr:to>
      <cdr:x>0.70482</cdr:x>
      <cdr:y>0.82481</cdr:y>
    </cdr:to>
    <cdr:sp macro="" textlink="">
      <cdr:nvSpPr>
        <cdr:cNvPr id="19" name="TextBox 18"/>
        <cdr:cNvSpPr txBox="1"/>
      </cdr:nvSpPr>
      <cdr:spPr>
        <a:xfrm xmlns:a="http://schemas.openxmlformats.org/drawingml/2006/main" rot="18798911">
          <a:off x="5393847" y="4474624"/>
          <a:ext cx="1264003" cy="15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 baseline="0">
              <a:solidFill>
                <a:srgbClr val="FF0000"/>
              </a:solidFill>
            </a:rPr>
            <a:t>chex mix, babka 10/23</a:t>
          </a:r>
          <a:endParaRPr 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0.5992</cdr:x>
      <cdr:y>0.097</cdr:y>
    </cdr:from>
    <cdr:to>
      <cdr:x>0.62039</cdr:x>
      <cdr:y>0.2209</cdr:y>
    </cdr:to>
    <cdr:sp macro="" textlink="">
      <cdr:nvSpPr>
        <cdr:cNvPr id="20" name="TextBox 19"/>
        <cdr:cNvSpPr txBox="1"/>
      </cdr:nvSpPr>
      <cdr:spPr>
        <a:xfrm xmlns:a="http://schemas.openxmlformats.org/drawingml/2006/main" rot="18737133">
          <a:off x="4890475" y="897864"/>
          <a:ext cx="771345" cy="18334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low</a:t>
          </a:r>
          <a:r>
            <a:rPr lang="en-US" sz="1100" b="1" baseline="0">
              <a:ln w="6350">
                <a:noFill/>
              </a:ln>
              <a:solidFill>
                <a:schemeClr val="bg1"/>
              </a:solidFill>
            </a:rPr>
            <a:t> 8/31</a:t>
          </a:r>
          <a:endParaRPr lang="en-US" sz="1100" b="1">
            <a:ln>
              <a:noFill/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0.43612</cdr:x>
      <cdr:y>0.75457</cdr:y>
    </cdr:from>
    <cdr:to>
      <cdr:x>0.51742</cdr:x>
      <cdr:y>0.80635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75702" y="4741374"/>
          <a:ext cx="703855" cy="32536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guests</a:t>
          </a:r>
        </a:p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8/ ---9/6</a:t>
          </a:r>
        </a:p>
      </cdr:txBody>
    </cdr:sp>
  </cdr:relSizeAnchor>
  <cdr:relSizeAnchor xmlns:cdr="http://schemas.openxmlformats.org/drawingml/2006/chartDrawing">
    <cdr:from>
      <cdr:x>0.69494</cdr:x>
      <cdr:y>0.652</cdr:y>
    </cdr:from>
    <cdr:to>
      <cdr:x>0.71613</cdr:x>
      <cdr:y>0.81779</cdr:y>
    </cdr:to>
    <cdr:sp macro="" textlink="">
      <cdr:nvSpPr>
        <cdr:cNvPr id="22" name="TextBox 21"/>
        <cdr:cNvSpPr txBox="1"/>
      </cdr:nvSpPr>
      <cdr:spPr>
        <a:xfrm xmlns:a="http://schemas.openxmlformats.org/drawingml/2006/main" rot="18737133">
          <a:off x="5587309" y="4526046"/>
          <a:ext cx="1041753" cy="183453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vert="horz" wrap="square" rIns="91440" rtlCol="0" anchor="ctr" anchorCtr="0"/>
        <a:lstStyle xmlns:a="http://schemas.openxmlformats.org/drawingml/2006/main"/>
        <a:p xmlns:a="http://schemas.openxmlformats.org/drawingml/2006/main">
          <a:r>
            <a:rPr lang="en-US" sz="1100" b="1">
              <a:ln w="6350">
                <a:noFill/>
              </a:ln>
              <a:solidFill>
                <a:schemeClr val="bg1"/>
              </a:solidFill>
            </a:rPr>
            <a:t>vcf</a:t>
          </a:r>
          <a:r>
            <a:rPr lang="en-US" sz="1100" b="1" baseline="0">
              <a:ln w="6350">
                <a:noFill/>
              </a:ln>
              <a:solidFill>
                <a:schemeClr val="bg1"/>
              </a:solidFill>
            </a:rPr>
            <a:t> </a:t>
          </a:r>
          <a:r>
            <a:rPr lang="en-US" sz="1100" b="1" baseline="0">
              <a:ln>
                <a:noFill/>
              </a:ln>
              <a:solidFill>
                <a:schemeClr val="bg1"/>
              </a:solidFill>
            </a:rPr>
            <a:t>5</a:t>
          </a:r>
          <a:r>
            <a:rPr lang="en-US" sz="1100" b="1">
              <a:ln>
                <a:noFill/>
              </a:ln>
              <a:solidFill>
                <a:schemeClr val="bg1"/>
              </a:solidFill>
            </a:rPr>
            <a:t> 10/30</a:t>
          </a:r>
        </a:p>
      </cdr:txBody>
    </cdr:sp>
  </cdr:relSizeAnchor>
  <cdr:relSizeAnchor xmlns:cdr="http://schemas.openxmlformats.org/drawingml/2006/chartDrawing">
    <cdr:from>
      <cdr:x>0.73463</cdr:x>
      <cdr:y>0.62738</cdr:y>
    </cdr:from>
    <cdr:to>
      <cdr:x>0.75221</cdr:x>
      <cdr:y>0.82854</cdr:y>
    </cdr:to>
    <cdr:sp macro="" textlink="">
      <cdr:nvSpPr>
        <cdr:cNvPr id="24" name="TextBox 23"/>
        <cdr:cNvSpPr txBox="1"/>
      </cdr:nvSpPr>
      <cdr:spPr>
        <a:xfrm xmlns:a="http://schemas.openxmlformats.org/drawingml/2006/main" rot="18798911">
          <a:off x="5804178" y="4498087"/>
          <a:ext cx="1264002" cy="15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900" baseline="0">
              <a:solidFill>
                <a:srgbClr val="FF0000"/>
              </a:solidFill>
            </a:rPr>
            <a:t>bread &amp; cheese 11/8</a:t>
          </a:r>
          <a:endParaRPr lang="en-US" sz="9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296" cy="62815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41565" y="43543"/>
    <xdr:ext cx="9468593" cy="70974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9"/>
  <sheetViews>
    <sheetView zoomScale="115" zoomScaleNormal="115" workbookViewId="0">
      <pane xSplit="8" ySplit="5" topLeftCell="I26" activePane="bottomRight" state="frozenSplit"/>
      <selection pane="topRight"/>
      <selection pane="bottomLeft"/>
      <selection pane="bottomRight" activeCell="S33" sqref="S33:AE42"/>
    </sheetView>
  </sheetViews>
  <sheetFormatPr defaultRowHeight="10.199999999999999" x14ac:dyDescent="0.2"/>
  <cols>
    <col min="1" max="1" width="5.85546875" customWidth="1"/>
    <col min="2" max="2" width="5.42578125" customWidth="1"/>
    <col min="3" max="3" width="6.140625" customWidth="1"/>
    <col min="4" max="4" width="6.28515625" customWidth="1"/>
    <col min="5" max="5" width="5.85546875" customWidth="1"/>
    <col min="6" max="6" width="6.140625" style="23" customWidth="1"/>
    <col min="7" max="7" width="10.7109375" style="5" customWidth="1"/>
    <col min="8" max="8" width="3.7109375" customWidth="1"/>
    <col min="9" max="9" width="5.42578125" style="83" customWidth="1"/>
    <col min="10" max="10" width="6" style="83" customWidth="1"/>
    <col min="11" max="11" width="5.140625" customWidth="1"/>
    <col min="12" max="12" width="22.28515625" customWidth="1"/>
    <col min="13" max="13" width="8.140625" customWidth="1"/>
    <col min="14" max="14" width="7.42578125" customWidth="1"/>
    <col min="15" max="16" width="6" customWidth="1"/>
    <col min="17" max="17" width="5.42578125" customWidth="1"/>
    <col min="18" max="18" width="5.28515625" style="30" customWidth="1"/>
    <col min="19" max="19" width="7.28515625" style="66" customWidth="1"/>
    <col min="20" max="20" width="6.28515625" style="19" customWidth="1"/>
    <col min="21" max="21" width="5.7109375" style="13" customWidth="1"/>
    <col min="22" max="22" width="6.42578125" style="11" customWidth="1"/>
    <col min="23" max="23" width="5.85546875" style="30" customWidth="1"/>
    <col min="24" max="24" width="6.7109375" customWidth="1"/>
    <col min="25" max="25" width="6.7109375" style="30" customWidth="1"/>
    <col min="26" max="26" width="6.7109375" customWidth="1"/>
    <col min="27" max="27" width="5.42578125" style="30" customWidth="1"/>
    <col min="28" max="28" width="5.85546875" customWidth="1"/>
    <col min="29" max="29" width="5.85546875" style="30" customWidth="1"/>
    <col min="30" max="30" width="7.42578125" customWidth="1"/>
    <col min="31" max="31" width="6.28515625" style="30" customWidth="1"/>
    <col min="32" max="32" width="6.42578125" style="19" customWidth="1"/>
    <col min="33" max="33" width="6.42578125" style="34" customWidth="1"/>
    <col min="34" max="34" width="5.42578125" style="38" customWidth="1"/>
    <col min="35" max="35" width="6.42578125" style="21" customWidth="1"/>
    <col min="37" max="37" width="5.85546875" customWidth="1"/>
    <col min="45" max="45" width="242.7109375" customWidth="1"/>
    <col min="46" max="49" width="4.85546875" customWidth="1"/>
    <col min="50" max="50" width="3.140625" customWidth="1"/>
    <col min="51" max="51" width="242.7109375" customWidth="1"/>
    <col min="52" max="52" width="4" customWidth="1"/>
    <col min="53" max="53" width="3.140625" customWidth="1"/>
    <col min="54" max="54" width="4.85546875" customWidth="1"/>
    <col min="55" max="55" width="4" customWidth="1"/>
    <col min="56" max="56" width="4.85546875" customWidth="1"/>
    <col min="57" max="60" width="4" customWidth="1"/>
    <col min="61" max="62" width="3.140625" customWidth="1"/>
    <col min="63" max="63" width="4.85546875" customWidth="1"/>
    <col min="64" max="64" width="3.140625" customWidth="1"/>
    <col min="65" max="65" width="4.85546875" customWidth="1"/>
    <col min="66" max="67" width="4" customWidth="1"/>
    <col min="68" max="73" width="4.85546875" customWidth="1"/>
    <col min="75" max="75" width="0.7109375" customWidth="1"/>
    <col min="78" max="78" width="9" customWidth="1"/>
  </cols>
  <sheetData>
    <row r="1" spans="1:76" x14ac:dyDescent="0.2">
      <c r="A1" s="8" t="s">
        <v>54</v>
      </c>
      <c r="BJ1" s="3" t="s">
        <v>1</v>
      </c>
      <c r="BK1" s="3"/>
      <c r="BL1" s="3" t="s">
        <v>1</v>
      </c>
      <c r="BM1" s="3" t="s">
        <v>2</v>
      </c>
      <c r="BX1" t="s">
        <v>30</v>
      </c>
    </row>
    <row r="2" spans="1:76" x14ac:dyDescent="0.2">
      <c r="A2" s="8"/>
      <c r="T2" s="3" t="s">
        <v>51</v>
      </c>
      <c r="V2" s="3" t="s">
        <v>51</v>
      </c>
      <c r="X2" s="3" t="s">
        <v>51</v>
      </c>
      <c r="Z2" s="3" t="s">
        <v>51</v>
      </c>
      <c r="AB2" s="3" t="s">
        <v>51</v>
      </c>
      <c r="AD2" s="3" t="s">
        <v>51</v>
      </c>
      <c r="AH2" s="41"/>
      <c r="AJ2" s="6" t="s">
        <v>139</v>
      </c>
      <c r="BJ2" s="3"/>
      <c r="BK2" s="3"/>
      <c r="BL2" s="3"/>
      <c r="BM2" s="3"/>
    </row>
    <row r="3" spans="1:76" x14ac:dyDescent="0.2">
      <c r="A3" s="7" t="s">
        <v>53</v>
      </c>
      <c r="U3" s="14" t="s">
        <v>80</v>
      </c>
      <c r="W3" s="14" t="s">
        <v>80</v>
      </c>
      <c r="Y3" s="14" t="s">
        <v>80</v>
      </c>
      <c r="AA3" s="14" t="s">
        <v>80</v>
      </c>
      <c r="AC3" s="14" t="s">
        <v>80</v>
      </c>
      <c r="AD3" s="3"/>
      <c r="AE3" s="14" t="s">
        <v>80</v>
      </c>
      <c r="AF3" s="29"/>
      <c r="AG3" s="35"/>
      <c r="AH3" s="39"/>
      <c r="AI3" s="33"/>
      <c r="AJ3" s="6" t="s">
        <v>128</v>
      </c>
      <c r="AK3" s="6"/>
      <c r="AL3" s="6"/>
      <c r="AM3" s="6"/>
      <c r="AN3" s="6"/>
      <c r="AO3" s="6"/>
      <c r="AP3" s="6"/>
      <c r="AQ3" s="6"/>
      <c r="AR3" s="6"/>
      <c r="BJ3" s="3"/>
      <c r="BK3" s="3"/>
      <c r="BL3" s="3"/>
      <c r="BM3" s="3"/>
      <c r="BX3" t="s">
        <v>31</v>
      </c>
    </row>
    <row r="4" spans="1:76" x14ac:dyDescent="0.2">
      <c r="A4" s="9" t="s">
        <v>56</v>
      </c>
      <c r="B4" s="9" t="s">
        <v>56</v>
      </c>
      <c r="C4" s="9" t="s">
        <v>56</v>
      </c>
      <c r="D4" s="9" t="s">
        <v>56</v>
      </c>
      <c r="E4" s="9"/>
      <c r="F4" s="23" t="s">
        <v>71</v>
      </c>
      <c r="G4" s="4" t="s">
        <v>6</v>
      </c>
      <c r="I4" s="83" t="s">
        <v>158</v>
      </c>
      <c r="J4" s="83" t="s">
        <v>159</v>
      </c>
      <c r="K4" t="s">
        <v>15</v>
      </c>
      <c r="L4" s="6" t="s">
        <v>52</v>
      </c>
      <c r="M4" s="6" t="s">
        <v>158</v>
      </c>
      <c r="N4" s="3" t="s">
        <v>45</v>
      </c>
      <c r="O4" s="3" t="s">
        <v>1</v>
      </c>
      <c r="P4" s="3" t="s">
        <v>1</v>
      </c>
      <c r="Q4" s="3" t="s">
        <v>1</v>
      </c>
      <c r="R4" s="13" t="s">
        <v>1</v>
      </c>
      <c r="S4" s="67" t="s">
        <v>117</v>
      </c>
      <c r="T4" s="3" t="s">
        <v>46</v>
      </c>
      <c r="U4" s="14" t="s">
        <v>63</v>
      </c>
      <c r="V4" s="12" t="s">
        <v>51</v>
      </c>
      <c r="W4" s="14" t="s">
        <v>63</v>
      </c>
      <c r="X4" s="3"/>
      <c r="Y4" s="14" t="s">
        <v>63</v>
      </c>
      <c r="Z4" s="3" t="s">
        <v>51</v>
      </c>
      <c r="AA4" s="14" t="s">
        <v>63</v>
      </c>
      <c r="AB4" s="3" t="s">
        <v>51</v>
      </c>
      <c r="AC4" s="14" t="s">
        <v>63</v>
      </c>
      <c r="AD4" s="9" t="s">
        <v>81</v>
      </c>
      <c r="AE4" s="14" t="s">
        <v>63</v>
      </c>
      <c r="AF4" s="21" t="s">
        <v>69</v>
      </c>
      <c r="AG4" s="23" t="s">
        <v>69</v>
      </c>
      <c r="AH4" s="39" t="s">
        <v>14</v>
      </c>
      <c r="AI4" s="33" t="s">
        <v>74</v>
      </c>
      <c r="AJ4" s="80">
        <v>1</v>
      </c>
      <c r="AK4" s="6"/>
      <c r="AL4" s="6"/>
      <c r="AM4" s="6"/>
      <c r="AN4" s="6"/>
      <c r="AO4" s="6"/>
      <c r="AP4" s="6"/>
      <c r="AQ4" s="6"/>
      <c r="AR4" s="6"/>
      <c r="AS4" s="3"/>
      <c r="AT4" s="3" t="s">
        <v>5</v>
      </c>
      <c r="AU4" s="3" t="s">
        <v>37</v>
      </c>
      <c r="AV4" s="3" t="s">
        <v>27</v>
      </c>
      <c r="AW4" s="3" t="s">
        <v>8</v>
      </c>
      <c r="AX4" s="3" t="s">
        <v>39</v>
      </c>
      <c r="AY4" s="3"/>
      <c r="AZ4" s="3" t="s">
        <v>19</v>
      </c>
      <c r="BA4" s="3" t="s">
        <v>3</v>
      </c>
      <c r="BB4" s="3" t="s">
        <v>28</v>
      </c>
      <c r="BC4" s="3" t="s">
        <v>8</v>
      </c>
      <c r="BD4" t="s">
        <v>9</v>
      </c>
      <c r="BE4" s="3" t="s">
        <v>39</v>
      </c>
      <c r="BF4" t="s">
        <v>39</v>
      </c>
      <c r="BG4" s="3" t="s">
        <v>19</v>
      </c>
      <c r="BH4" t="s">
        <v>21</v>
      </c>
      <c r="BI4" t="s">
        <v>3</v>
      </c>
      <c r="BJ4" s="3" t="s">
        <v>10</v>
      </c>
      <c r="BK4" s="3" t="s">
        <v>23</v>
      </c>
      <c r="BL4" s="3" t="s">
        <v>41</v>
      </c>
      <c r="BM4" s="3" t="s">
        <v>23</v>
      </c>
      <c r="BN4" t="s">
        <v>11</v>
      </c>
      <c r="BO4" t="s">
        <v>42</v>
      </c>
      <c r="BP4" t="s">
        <v>44</v>
      </c>
      <c r="BQ4" t="s">
        <v>12</v>
      </c>
      <c r="BR4" t="s">
        <v>43</v>
      </c>
      <c r="BS4" t="s">
        <v>21</v>
      </c>
      <c r="BT4" t="s">
        <v>26</v>
      </c>
      <c r="BU4" t="s">
        <v>26</v>
      </c>
      <c r="BV4" t="s">
        <v>25</v>
      </c>
      <c r="BX4" t="s">
        <v>32</v>
      </c>
    </row>
    <row r="5" spans="1:76" x14ac:dyDescent="0.2">
      <c r="A5" s="9" t="s">
        <v>55</v>
      </c>
      <c r="B5" s="9" t="s">
        <v>57</v>
      </c>
      <c r="C5" s="9" t="s">
        <v>58</v>
      </c>
      <c r="D5" s="9" t="s">
        <v>143</v>
      </c>
      <c r="E5" s="9" t="s">
        <v>78</v>
      </c>
      <c r="F5" s="23" t="s">
        <v>79</v>
      </c>
      <c r="G5" s="4"/>
      <c r="I5" s="83" t="s">
        <v>160</v>
      </c>
      <c r="J5" s="84" t="s">
        <v>160</v>
      </c>
      <c r="N5" s="3"/>
      <c r="O5" s="3" t="s">
        <v>49</v>
      </c>
      <c r="P5" s="3" t="s">
        <v>50</v>
      </c>
      <c r="Q5" s="3" t="s">
        <v>47</v>
      </c>
      <c r="R5" s="13" t="s">
        <v>48</v>
      </c>
      <c r="S5" s="67" t="s">
        <v>118</v>
      </c>
      <c r="T5" s="29" t="s">
        <v>62</v>
      </c>
      <c r="U5" s="13">
        <v>199.6</v>
      </c>
      <c r="V5" s="62" t="s">
        <v>49</v>
      </c>
      <c r="W5" s="13">
        <v>49.1</v>
      </c>
      <c r="X5" s="63" t="s">
        <v>50</v>
      </c>
      <c r="Y5" s="13">
        <v>90.6</v>
      </c>
      <c r="Z5" s="63" t="s">
        <v>47</v>
      </c>
      <c r="AA5" s="13">
        <v>70.099999999999994</v>
      </c>
      <c r="AB5" s="63" t="s">
        <v>48</v>
      </c>
      <c r="AC5" s="13">
        <v>9.1999999999999993</v>
      </c>
      <c r="AD5" s="3" t="s">
        <v>61</v>
      </c>
      <c r="AE5" s="14">
        <v>219</v>
      </c>
      <c r="AF5" s="22" t="s">
        <v>70</v>
      </c>
      <c r="AG5" s="23" t="s">
        <v>72</v>
      </c>
      <c r="AH5" s="39" t="s">
        <v>76</v>
      </c>
      <c r="AI5" s="33" t="s">
        <v>75</v>
      </c>
      <c r="AJ5" s="81">
        <v>80</v>
      </c>
      <c r="AK5" s="6"/>
      <c r="AL5" s="6"/>
      <c r="AM5" s="6"/>
      <c r="AN5" s="6"/>
      <c r="AO5" s="6"/>
      <c r="AP5" s="6"/>
      <c r="AQ5" s="6"/>
      <c r="AR5" s="6"/>
      <c r="AS5" s="3"/>
      <c r="AT5" s="3"/>
      <c r="AU5" s="3" t="s">
        <v>17</v>
      </c>
      <c r="AV5" s="3" t="s">
        <v>17</v>
      </c>
      <c r="AW5" s="3" t="s">
        <v>1</v>
      </c>
      <c r="AX5" s="3" t="s">
        <v>1</v>
      </c>
      <c r="AY5" s="3"/>
      <c r="AZ5" s="3" t="s">
        <v>1</v>
      </c>
      <c r="BA5" s="3" t="s">
        <v>1</v>
      </c>
      <c r="BB5" s="3" t="s">
        <v>1</v>
      </c>
      <c r="BC5" s="3" t="s">
        <v>44</v>
      </c>
      <c r="BD5" t="s">
        <v>16</v>
      </c>
      <c r="BE5" s="3" t="s">
        <v>44</v>
      </c>
      <c r="BF5" t="s">
        <v>16</v>
      </c>
      <c r="BG5" s="3" t="s">
        <v>44</v>
      </c>
      <c r="BH5" t="s">
        <v>18</v>
      </c>
      <c r="BI5" t="s">
        <v>44</v>
      </c>
      <c r="BJ5" s="3" t="s">
        <v>18</v>
      </c>
      <c r="BK5" s="3" t="s">
        <v>22</v>
      </c>
      <c r="BL5" s="3" t="s">
        <v>18</v>
      </c>
      <c r="BM5" s="3" t="s">
        <v>24</v>
      </c>
      <c r="BP5" t="s">
        <v>15</v>
      </c>
      <c r="BQ5" t="s">
        <v>15</v>
      </c>
      <c r="BR5" t="s">
        <v>15</v>
      </c>
      <c r="BS5" t="s">
        <v>15</v>
      </c>
      <c r="BT5" t="s">
        <v>15</v>
      </c>
      <c r="BV5" t="s">
        <v>13</v>
      </c>
      <c r="BX5" t="s">
        <v>33</v>
      </c>
    </row>
    <row r="6" spans="1:76" x14ac:dyDescent="0.2">
      <c r="G6" s="26" t="s">
        <v>73</v>
      </c>
      <c r="N6" s="3"/>
      <c r="O6" s="3"/>
      <c r="P6" s="3"/>
      <c r="Q6" s="3"/>
      <c r="R6" s="13"/>
      <c r="S6" s="67"/>
      <c r="T6" s="20"/>
      <c r="V6" s="12"/>
      <c r="W6" s="13"/>
      <c r="X6" s="3"/>
      <c r="Y6" s="13"/>
      <c r="Z6" s="3"/>
      <c r="AA6" s="13"/>
      <c r="AB6" s="3"/>
      <c r="AC6" s="13"/>
      <c r="AD6" s="3"/>
      <c r="AE6" s="13"/>
      <c r="AF6" s="27" t="s">
        <v>14</v>
      </c>
      <c r="AG6" s="23">
        <v>1</v>
      </c>
      <c r="AH6" s="39" t="s">
        <v>77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t="e">
        <f>AVERAGE(#REF!)</f>
        <v>#REF!</v>
      </c>
      <c r="BJ6" s="3"/>
      <c r="BK6" s="3" t="s">
        <v>16</v>
      </c>
      <c r="BL6" s="3"/>
      <c r="BM6" t="s">
        <v>18</v>
      </c>
      <c r="BN6" t="e">
        <f>AVERAGE(#REF!)</f>
        <v>#REF!</v>
      </c>
      <c r="BO6" t="e">
        <f>AVERAGE(#REF!)</f>
        <v>#REF!</v>
      </c>
      <c r="BX6" t="s">
        <v>34</v>
      </c>
    </row>
    <row r="7" spans="1:76" x14ac:dyDescent="0.2">
      <c r="G7" s="26"/>
      <c r="N7" s="3"/>
      <c r="O7" s="3"/>
      <c r="P7" s="3"/>
      <c r="Q7" s="3"/>
      <c r="R7" s="13"/>
      <c r="S7" s="67"/>
      <c r="T7" s="20"/>
      <c r="V7" s="12"/>
      <c r="W7" s="13"/>
      <c r="X7" s="3"/>
      <c r="Y7" s="13"/>
      <c r="Z7" s="3"/>
      <c r="AA7" s="13"/>
      <c r="AB7" s="3"/>
      <c r="AC7" s="13"/>
      <c r="AD7" s="3"/>
      <c r="AE7" s="13"/>
      <c r="AF7" s="27"/>
      <c r="AG7" s="23"/>
      <c r="AH7" s="3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J7" s="3"/>
      <c r="BK7" s="3"/>
      <c r="BL7" s="3"/>
    </row>
    <row r="8" spans="1:76" x14ac:dyDescent="0.2">
      <c r="G8" s="26"/>
      <c r="N8" s="3"/>
      <c r="O8" s="3"/>
      <c r="P8" s="3"/>
      <c r="Q8" s="3"/>
      <c r="R8" s="13"/>
      <c r="S8" s="67"/>
      <c r="T8" s="20"/>
      <c r="V8" s="12"/>
      <c r="W8" s="13"/>
      <c r="X8" s="3"/>
      <c r="Y8" s="13"/>
      <c r="Z8" s="3"/>
      <c r="AA8" s="13"/>
      <c r="AB8" s="3"/>
      <c r="AC8" s="13"/>
      <c r="AD8" s="3"/>
      <c r="AE8" s="13"/>
      <c r="AF8" s="27"/>
      <c r="AG8" s="23"/>
      <c r="AH8" s="3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J8" s="3"/>
      <c r="BK8" s="3"/>
      <c r="BL8" s="3"/>
    </row>
    <row r="9" spans="1:76" x14ac:dyDescent="0.2">
      <c r="F9" s="43">
        <f t="shared" ref="F9:F43" si="0">+F10+1</f>
        <v>378</v>
      </c>
      <c r="G9" s="61">
        <f t="shared" ref="G9:G22" si="1">+G10+1</f>
        <v>42747</v>
      </c>
      <c r="H9" s="16" t="s">
        <v>36</v>
      </c>
      <c r="N9" s="3"/>
      <c r="O9" s="3"/>
      <c r="P9" s="3"/>
      <c r="Q9" s="3"/>
      <c r="R9" s="13"/>
      <c r="S9" s="67"/>
      <c r="T9" s="20"/>
      <c r="V9" s="12"/>
      <c r="W9" s="13"/>
      <c r="X9" s="3"/>
      <c r="Y9" s="13"/>
      <c r="Z9" s="3"/>
      <c r="AA9" s="13"/>
      <c r="AB9" s="3"/>
      <c r="AC9" s="13"/>
      <c r="AD9" s="3"/>
      <c r="AE9" s="13"/>
      <c r="AF9" s="27"/>
      <c r="AG9" s="23"/>
      <c r="AH9" s="3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J9" s="3"/>
      <c r="BK9" s="3"/>
      <c r="BL9" s="3"/>
    </row>
    <row r="10" spans="1:76" x14ac:dyDescent="0.2">
      <c r="F10" s="43">
        <f t="shared" si="0"/>
        <v>377</v>
      </c>
      <c r="G10" s="61">
        <f t="shared" si="1"/>
        <v>42746</v>
      </c>
      <c r="H10" s="44" t="s">
        <v>40</v>
      </c>
      <c r="N10" s="3"/>
      <c r="O10" s="3"/>
      <c r="P10" s="3"/>
      <c r="Q10" s="3"/>
      <c r="R10" s="13"/>
      <c r="S10" s="67"/>
      <c r="T10" s="20"/>
      <c r="V10" s="12"/>
      <c r="W10" s="13"/>
      <c r="X10" s="3"/>
      <c r="Y10" s="13"/>
      <c r="Z10" s="3"/>
      <c r="AA10" s="13"/>
      <c r="AB10" s="3"/>
      <c r="AC10" s="13"/>
      <c r="AD10" s="3"/>
      <c r="AE10" s="13"/>
      <c r="AF10" s="27"/>
      <c r="AG10" s="23"/>
      <c r="AH10" s="39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J10" s="3"/>
      <c r="BK10" s="3"/>
      <c r="BL10" s="3"/>
    </row>
    <row r="11" spans="1:76" x14ac:dyDescent="0.2">
      <c r="F11" s="43">
        <f t="shared" si="0"/>
        <v>376</v>
      </c>
      <c r="G11" s="61">
        <f t="shared" si="1"/>
        <v>42745</v>
      </c>
      <c r="H11" s="44" t="s">
        <v>38</v>
      </c>
      <c r="N11" s="3"/>
      <c r="O11" s="3"/>
      <c r="P11" s="3"/>
      <c r="Q11" s="3"/>
      <c r="R11" s="13"/>
      <c r="S11" s="67"/>
      <c r="T11" s="20"/>
      <c r="V11" s="12"/>
      <c r="W11" s="13"/>
      <c r="X11" s="3"/>
      <c r="Y11" s="13"/>
      <c r="Z11" s="3"/>
      <c r="AA11" s="13"/>
      <c r="AB11" s="3"/>
      <c r="AC11" s="13"/>
      <c r="AD11" s="3"/>
      <c r="AE11" s="13"/>
      <c r="AF11" s="27"/>
      <c r="AG11" s="23"/>
      <c r="AH11" s="39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J11" s="3"/>
      <c r="BK11" s="3"/>
      <c r="BL11" s="3"/>
    </row>
    <row r="12" spans="1:76" x14ac:dyDescent="0.2">
      <c r="F12" s="43">
        <f t="shared" si="0"/>
        <v>375</v>
      </c>
      <c r="G12" s="61">
        <f t="shared" si="1"/>
        <v>42744</v>
      </c>
      <c r="H12" s="44" t="s">
        <v>20</v>
      </c>
      <c r="N12" s="3"/>
      <c r="O12" s="3"/>
      <c r="P12" s="3"/>
      <c r="Q12" s="3"/>
      <c r="R12" s="13"/>
      <c r="S12" s="67"/>
      <c r="T12" s="20"/>
      <c r="V12" s="12"/>
      <c r="W12" s="13"/>
      <c r="X12" s="3"/>
      <c r="Y12" s="13"/>
      <c r="Z12" s="3"/>
      <c r="AA12" s="13"/>
      <c r="AB12" s="3"/>
      <c r="AC12" s="13"/>
      <c r="AD12" s="3"/>
      <c r="AE12" s="13"/>
      <c r="AF12" s="27"/>
      <c r="AG12" s="23"/>
      <c r="AH12" s="39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J12" s="3"/>
      <c r="BK12" s="3"/>
      <c r="BL12" s="3"/>
    </row>
    <row r="13" spans="1:76" x14ac:dyDescent="0.2">
      <c r="F13" s="43">
        <f t="shared" si="0"/>
        <v>374</v>
      </c>
      <c r="G13" s="61">
        <f t="shared" si="1"/>
        <v>42743</v>
      </c>
      <c r="H13" s="10" t="s">
        <v>35</v>
      </c>
      <c r="N13" s="3"/>
      <c r="O13" s="3"/>
      <c r="P13" s="3"/>
      <c r="Q13" s="3"/>
      <c r="R13" s="13"/>
      <c r="S13" s="67"/>
      <c r="T13" s="20"/>
      <c r="V13" s="12"/>
      <c r="W13" s="13"/>
      <c r="X13" s="3"/>
      <c r="Y13" s="13"/>
      <c r="Z13" s="3"/>
      <c r="AA13" s="13"/>
      <c r="AB13" s="3"/>
      <c r="AC13" s="13"/>
      <c r="AD13" s="3"/>
      <c r="AE13" s="13"/>
      <c r="AF13" s="27"/>
      <c r="AG13" s="23"/>
      <c r="AH13" s="39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J13" s="3"/>
      <c r="BK13" s="3"/>
      <c r="BL13" s="3"/>
    </row>
    <row r="14" spans="1:76" x14ac:dyDescent="0.2">
      <c r="F14" s="43">
        <f t="shared" si="0"/>
        <v>373</v>
      </c>
      <c r="G14" s="61">
        <f t="shared" si="1"/>
        <v>42742</v>
      </c>
      <c r="H14" s="44" t="s">
        <v>29</v>
      </c>
      <c r="N14" s="3"/>
      <c r="O14" s="3"/>
      <c r="P14" s="3"/>
      <c r="Q14" s="3"/>
      <c r="R14" s="13"/>
      <c r="S14" s="67"/>
      <c r="T14" s="20"/>
      <c r="V14" s="12"/>
      <c r="W14" s="13"/>
      <c r="X14" s="3"/>
      <c r="Y14" s="13"/>
      <c r="Z14" s="3"/>
      <c r="AA14" s="13"/>
      <c r="AB14" s="3"/>
      <c r="AC14" s="13"/>
      <c r="AD14" s="3"/>
      <c r="AE14" s="13"/>
      <c r="AF14" s="27"/>
      <c r="AG14" s="23"/>
      <c r="AH14" s="39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J14" s="3"/>
      <c r="BK14" s="3"/>
      <c r="BL14" s="3"/>
    </row>
    <row r="15" spans="1:76" x14ac:dyDescent="0.2">
      <c r="F15" s="43">
        <f t="shared" si="0"/>
        <v>372</v>
      </c>
      <c r="G15" s="61">
        <f t="shared" si="1"/>
        <v>42741</v>
      </c>
      <c r="H15" s="10" t="s">
        <v>59</v>
      </c>
      <c r="N15" s="3"/>
      <c r="O15" s="3"/>
      <c r="P15" s="3"/>
      <c r="Q15" s="3"/>
      <c r="R15" s="13"/>
      <c r="S15" s="67"/>
      <c r="T15" s="20"/>
      <c r="V15" s="12"/>
      <c r="W15" s="13"/>
      <c r="X15" s="3"/>
      <c r="Y15" s="13"/>
      <c r="Z15" s="3"/>
      <c r="AA15" s="13"/>
      <c r="AB15" s="3"/>
      <c r="AC15" s="13"/>
      <c r="AD15" s="3"/>
      <c r="AE15" s="13"/>
      <c r="AF15" s="27"/>
      <c r="AG15" s="23"/>
      <c r="AH15" s="39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J15" s="3"/>
      <c r="BK15" s="3"/>
      <c r="BL15" s="3"/>
    </row>
    <row r="16" spans="1:76" x14ac:dyDescent="0.2">
      <c r="F16" s="43">
        <f t="shared" si="0"/>
        <v>371</v>
      </c>
      <c r="G16" s="61">
        <f t="shared" si="1"/>
        <v>42740</v>
      </c>
      <c r="H16" s="16" t="s">
        <v>36</v>
      </c>
      <c r="N16" s="3"/>
      <c r="O16" s="3"/>
      <c r="P16" s="3"/>
      <c r="Q16" s="3"/>
      <c r="R16" s="13"/>
      <c r="S16" s="67"/>
      <c r="T16" s="20"/>
      <c r="V16" s="12"/>
      <c r="W16" s="13"/>
      <c r="X16" s="3"/>
      <c r="Y16" s="13"/>
      <c r="Z16" s="3"/>
      <c r="AA16" s="13"/>
      <c r="AB16" s="3"/>
      <c r="AC16" s="13"/>
      <c r="AD16" s="3"/>
      <c r="AE16" s="13"/>
      <c r="AF16" s="27"/>
      <c r="AG16" s="23"/>
      <c r="AH16" s="39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J16" s="3"/>
      <c r="BK16" s="3"/>
      <c r="BL16" s="3"/>
    </row>
    <row r="17" spans="6:64" x14ac:dyDescent="0.2">
      <c r="F17" s="43">
        <f t="shared" si="0"/>
        <v>370</v>
      </c>
      <c r="G17" s="61">
        <f t="shared" si="1"/>
        <v>42739</v>
      </c>
      <c r="H17" s="44" t="s">
        <v>40</v>
      </c>
      <c r="N17" s="3"/>
      <c r="O17" s="3"/>
      <c r="P17" s="3"/>
      <c r="Q17" s="3"/>
      <c r="R17" s="13"/>
      <c r="S17" s="67"/>
      <c r="T17" s="20"/>
      <c r="V17" s="12"/>
      <c r="W17" s="13"/>
      <c r="X17" s="3"/>
      <c r="Y17" s="13"/>
      <c r="Z17" s="3"/>
      <c r="AA17" s="13"/>
      <c r="AB17" s="3"/>
      <c r="AC17" s="13"/>
      <c r="AD17" s="3"/>
      <c r="AE17" s="13"/>
      <c r="AF17" s="27"/>
      <c r="AG17" s="23"/>
      <c r="AH17" s="39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J17" s="3"/>
      <c r="BK17" s="3"/>
      <c r="BL17" s="3"/>
    </row>
    <row r="18" spans="6:64" x14ac:dyDescent="0.2">
      <c r="F18" s="43">
        <f t="shared" si="0"/>
        <v>369</v>
      </c>
      <c r="G18" s="61">
        <f t="shared" si="1"/>
        <v>42738</v>
      </c>
      <c r="H18" s="44" t="s">
        <v>38</v>
      </c>
      <c r="N18" s="3"/>
      <c r="O18" s="3"/>
      <c r="P18" s="3"/>
      <c r="Q18" s="3"/>
      <c r="R18" s="13"/>
      <c r="S18" s="67"/>
      <c r="T18" s="20"/>
      <c r="V18" s="12"/>
      <c r="W18" s="13"/>
      <c r="X18" s="3"/>
      <c r="Y18" s="13"/>
      <c r="Z18" s="3"/>
      <c r="AA18" s="13"/>
      <c r="AB18" s="3"/>
      <c r="AC18" s="13"/>
      <c r="AD18" s="3"/>
      <c r="AE18" s="13"/>
      <c r="AF18" s="27"/>
      <c r="AG18" s="23"/>
      <c r="AH18" s="39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J18" s="3"/>
      <c r="BK18" s="3"/>
      <c r="BL18" s="3"/>
    </row>
    <row r="19" spans="6:64" x14ac:dyDescent="0.2">
      <c r="F19" s="43">
        <f t="shared" si="0"/>
        <v>368</v>
      </c>
      <c r="G19" s="61">
        <f t="shared" si="1"/>
        <v>42737</v>
      </c>
      <c r="H19" s="44" t="s">
        <v>20</v>
      </c>
      <c r="N19" s="3"/>
      <c r="O19" s="3"/>
      <c r="P19" s="3"/>
      <c r="Q19" s="3"/>
      <c r="R19" s="13"/>
      <c r="S19" s="67"/>
      <c r="T19" s="20"/>
      <c r="V19" s="12"/>
      <c r="W19" s="13"/>
      <c r="X19" s="3"/>
      <c r="Y19" s="13"/>
      <c r="Z19" s="3"/>
      <c r="AA19" s="13"/>
      <c r="AB19" s="3"/>
      <c r="AC19" s="13"/>
      <c r="AD19" s="3"/>
      <c r="AE19" s="13"/>
      <c r="AF19" s="27"/>
      <c r="AG19" s="23"/>
      <c r="AH19" s="39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J19" s="3"/>
      <c r="BK19" s="3"/>
      <c r="BL19" s="3"/>
    </row>
    <row r="20" spans="6:64" x14ac:dyDescent="0.2">
      <c r="F20" s="43">
        <f t="shared" si="0"/>
        <v>367</v>
      </c>
      <c r="G20" s="61">
        <f t="shared" si="1"/>
        <v>42736</v>
      </c>
      <c r="H20" s="10" t="s">
        <v>35</v>
      </c>
      <c r="N20" s="3"/>
      <c r="O20" s="3"/>
      <c r="P20" s="3"/>
      <c r="Q20" s="3"/>
      <c r="R20" s="13"/>
      <c r="S20" s="67"/>
      <c r="T20" s="20"/>
      <c r="V20" s="12"/>
      <c r="W20" s="13"/>
      <c r="X20" s="3"/>
      <c r="Y20" s="13"/>
      <c r="Z20" s="3"/>
      <c r="AA20" s="13"/>
      <c r="AB20" s="3"/>
      <c r="AC20" s="13"/>
      <c r="AD20" s="3"/>
      <c r="AE20" s="13"/>
      <c r="AF20" s="27"/>
      <c r="AG20" s="23"/>
      <c r="AH20" s="39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J20" s="3"/>
      <c r="BK20" s="3"/>
      <c r="BL20" s="3"/>
    </row>
    <row r="21" spans="6:64" x14ac:dyDescent="0.2">
      <c r="F21" s="43">
        <f t="shared" si="0"/>
        <v>366</v>
      </c>
      <c r="G21" s="61">
        <f t="shared" si="1"/>
        <v>42735</v>
      </c>
      <c r="H21" s="44" t="s">
        <v>29</v>
      </c>
      <c r="N21" s="3"/>
      <c r="O21" s="3"/>
      <c r="P21" s="3"/>
      <c r="Q21" s="3"/>
      <c r="R21" s="13"/>
      <c r="S21" s="67"/>
      <c r="T21" s="20"/>
      <c r="V21" s="12"/>
      <c r="W21" s="13"/>
      <c r="X21" s="3"/>
      <c r="Y21" s="13"/>
      <c r="Z21" s="3"/>
      <c r="AA21" s="13"/>
      <c r="AB21" s="3"/>
      <c r="AC21" s="13"/>
      <c r="AD21" s="3"/>
      <c r="AE21" s="13"/>
      <c r="AF21" s="27"/>
      <c r="AG21" s="23"/>
      <c r="AH21" s="39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J21" s="3"/>
      <c r="BK21" s="3"/>
      <c r="BL21" s="3"/>
    </row>
    <row r="22" spans="6:64" x14ac:dyDescent="0.2">
      <c r="F22" s="43">
        <f t="shared" si="0"/>
        <v>365</v>
      </c>
      <c r="G22" s="61">
        <f t="shared" si="1"/>
        <v>42734</v>
      </c>
      <c r="H22" s="10" t="s">
        <v>59</v>
      </c>
      <c r="N22" s="3"/>
      <c r="O22" s="3"/>
      <c r="P22" s="3"/>
      <c r="Q22" s="3"/>
      <c r="R22" s="13"/>
      <c r="S22" s="67"/>
      <c r="T22" s="20"/>
      <c r="V22" s="12"/>
      <c r="W22" s="13"/>
      <c r="X22" s="3"/>
      <c r="Y22" s="13"/>
      <c r="Z22" s="3"/>
      <c r="AA22" s="13"/>
      <c r="AB22" s="3"/>
      <c r="AC22" s="13"/>
      <c r="AD22" s="3"/>
      <c r="AE22" s="13"/>
      <c r="AF22" s="27"/>
      <c r="AG22" s="23"/>
      <c r="AH22" s="39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J22" s="3"/>
      <c r="BK22" s="3"/>
      <c r="BL22" s="3"/>
    </row>
    <row r="23" spans="6:64" x14ac:dyDescent="0.2">
      <c r="F23" s="43">
        <f t="shared" si="0"/>
        <v>364</v>
      </c>
      <c r="G23" s="61">
        <f t="shared" ref="G23:G43" si="2">+G24+1</f>
        <v>42733</v>
      </c>
      <c r="H23" s="16" t="s">
        <v>36</v>
      </c>
      <c r="N23" s="3"/>
      <c r="O23" s="3"/>
      <c r="P23" s="3"/>
      <c r="Q23" s="3"/>
      <c r="R23" s="13"/>
      <c r="S23" s="67"/>
      <c r="T23" s="20"/>
      <c r="V23" s="12"/>
      <c r="W23" s="13"/>
      <c r="X23" s="3"/>
      <c r="Y23" s="13"/>
      <c r="Z23" s="3"/>
      <c r="AA23" s="13"/>
      <c r="AB23" s="3"/>
      <c r="AC23" s="13"/>
      <c r="AD23" s="3"/>
      <c r="AE23" s="13"/>
      <c r="AF23" s="27"/>
      <c r="AG23" s="23"/>
      <c r="AH23" s="39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J23" s="3"/>
      <c r="BK23" s="3"/>
      <c r="BL23" s="3"/>
    </row>
    <row r="24" spans="6:64" x14ac:dyDescent="0.2">
      <c r="F24" s="43">
        <f t="shared" si="0"/>
        <v>363</v>
      </c>
      <c r="G24" s="61">
        <f t="shared" si="2"/>
        <v>42732</v>
      </c>
      <c r="H24" s="44" t="s">
        <v>40</v>
      </c>
      <c r="N24" s="3"/>
      <c r="O24" s="3"/>
      <c r="P24" s="3"/>
      <c r="Q24" s="3"/>
      <c r="R24" s="13"/>
      <c r="S24" s="67"/>
      <c r="T24" s="20"/>
      <c r="V24" s="12"/>
      <c r="W24" s="13"/>
      <c r="X24" s="3"/>
      <c r="Y24" s="13"/>
      <c r="Z24" s="3"/>
      <c r="AA24" s="13"/>
      <c r="AB24" s="3"/>
      <c r="AC24" s="13"/>
      <c r="AD24" s="3"/>
      <c r="AE24" s="13"/>
      <c r="AF24" s="27"/>
      <c r="AG24" s="23"/>
      <c r="AH24" s="39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J24" s="3"/>
      <c r="BK24" s="3"/>
      <c r="BL24" s="3"/>
    </row>
    <row r="25" spans="6:64" x14ac:dyDescent="0.2">
      <c r="F25" s="43">
        <f t="shared" si="0"/>
        <v>362</v>
      </c>
      <c r="G25" s="61">
        <f t="shared" si="2"/>
        <v>42731</v>
      </c>
      <c r="H25" s="44" t="s">
        <v>38</v>
      </c>
      <c r="N25" s="3"/>
      <c r="O25" s="3"/>
      <c r="P25" s="3"/>
      <c r="Q25" s="3"/>
      <c r="R25" s="13"/>
      <c r="S25" s="67"/>
      <c r="T25" s="20"/>
      <c r="V25" s="12"/>
      <c r="W25" s="13"/>
      <c r="X25" s="3"/>
      <c r="Y25" s="13"/>
      <c r="Z25" s="3"/>
      <c r="AA25" s="13"/>
      <c r="AB25" s="3"/>
      <c r="AC25" s="13"/>
      <c r="AD25" s="3"/>
      <c r="AE25" s="13"/>
      <c r="AF25" s="27"/>
      <c r="AG25" s="23"/>
      <c r="AH25" s="39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J25" s="3"/>
      <c r="BK25" s="3"/>
      <c r="BL25" s="3"/>
    </row>
    <row r="26" spans="6:64" x14ac:dyDescent="0.2">
      <c r="F26" s="43">
        <f t="shared" si="0"/>
        <v>361</v>
      </c>
      <c r="G26" s="61">
        <f t="shared" si="2"/>
        <v>42730</v>
      </c>
      <c r="H26" s="44" t="s">
        <v>20</v>
      </c>
      <c r="N26" s="3"/>
      <c r="O26" s="3"/>
      <c r="P26" s="3"/>
      <c r="Q26" s="3"/>
      <c r="R26" s="13"/>
      <c r="S26" s="67"/>
      <c r="T26" s="20"/>
      <c r="V26" s="12"/>
      <c r="W26" s="13"/>
      <c r="X26" s="3"/>
      <c r="Y26" s="13"/>
      <c r="Z26" s="3"/>
      <c r="AA26" s="13"/>
      <c r="AB26" s="3"/>
      <c r="AC26" s="13"/>
      <c r="AD26" s="3"/>
      <c r="AE26" s="13"/>
      <c r="AF26" s="27"/>
      <c r="AG26" s="23"/>
      <c r="AH26" s="39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J26" s="3"/>
      <c r="BK26" s="3"/>
      <c r="BL26" s="3"/>
    </row>
    <row r="27" spans="6:64" x14ac:dyDescent="0.2">
      <c r="F27" s="43">
        <f t="shared" si="0"/>
        <v>360</v>
      </c>
      <c r="G27" s="61">
        <f t="shared" si="2"/>
        <v>42729</v>
      </c>
      <c r="H27" s="10" t="s">
        <v>35</v>
      </c>
      <c r="N27" s="3"/>
      <c r="O27" s="3"/>
      <c r="P27" s="3"/>
      <c r="Q27" s="3"/>
      <c r="R27" s="13"/>
      <c r="S27" s="67"/>
      <c r="T27" s="20"/>
      <c r="V27" s="12"/>
      <c r="W27" s="13"/>
      <c r="X27" s="3"/>
      <c r="Y27" s="13"/>
      <c r="Z27" s="3"/>
      <c r="AA27" s="13"/>
      <c r="AB27" s="3"/>
      <c r="AC27" s="13"/>
      <c r="AD27" s="3"/>
      <c r="AE27" s="13"/>
      <c r="AF27" s="27"/>
      <c r="AG27" s="23"/>
      <c r="AH27" s="39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J27" s="3"/>
      <c r="BK27" s="3"/>
      <c r="BL27" s="3"/>
    </row>
    <row r="28" spans="6:64" x14ac:dyDescent="0.2">
      <c r="F28" s="43">
        <f t="shared" si="0"/>
        <v>359</v>
      </c>
      <c r="G28" s="61">
        <f t="shared" si="2"/>
        <v>42728</v>
      </c>
      <c r="H28" s="44" t="s">
        <v>29</v>
      </c>
      <c r="N28" s="3"/>
      <c r="O28" s="3"/>
      <c r="P28" s="3"/>
      <c r="Q28" s="3"/>
      <c r="R28" s="13"/>
      <c r="S28" s="67"/>
      <c r="T28" s="20"/>
      <c r="V28" s="12"/>
      <c r="W28" s="13"/>
      <c r="X28" s="3"/>
      <c r="Y28" s="13"/>
      <c r="Z28" s="3"/>
      <c r="AA28" s="13"/>
      <c r="AB28" s="3"/>
      <c r="AC28" s="13"/>
      <c r="AD28" s="3"/>
      <c r="AE28" s="13"/>
      <c r="AF28" s="27"/>
      <c r="AG28" s="23"/>
      <c r="AH28" s="39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J28" s="3"/>
      <c r="BK28" s="3"/>
      <c r="BL28" s="3"/>
    </row>
    <row r="29" spans="6:64" x14ac:dyDescent="0.2">
      <c r="F29" s="43">
        <f t="shared" si="0"/>
        <v>358</v>
      </c>
      <c r="G29" s="61">
        <f t="shared" si="2"/>
        <v>42727</v>
      </c>
      <c r="H29" s="10" t="s">
        <v>59</v>
      </c>
      <c r="N29" s="3"/>
      <c r="O29" s="3"/>
      <c r="P29" s="3"/>
      <c r="Q29" s="3"/>
      <c r="R29" s="13"/>
      <c r="S29" s="67"/>
      <c r="T29" s="20"/>
      <c r="V29" s="12"/>
      <c r="W29" s="13"/>
      <c r="X29" s="3"/>
      <c r="Y29" s="13"/>
      <c r="Z29" s="3"/>
      <c r="AA29" s="13"/>
      <c r="AB29" s="3"/>
      <c r="AC29" s="13"/>
      <c r="AD29" s="3"/>
      <c r="AE29" s="13"/>
      <c r="AF29" s="27"/>
      <c r="AG29" s="23"/>
      <c r="AH29" s="39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J29" s="3"/>
      <c r="BK29" s="3"/>
      <c r="BL29" s="3"/>
    </row>
    <row r="30" spans="6:64" x14ac:dyDescent="0.2">
      <c r="F30" s="43">
        <f t="shared" si="0"/>
        <v>357</v>
      </c>
      <c r="G30" s="61">
        <f t="shared" si="2"/>
        <v>42726</v>
      </c>
      <c r="H30" s="16" t="s">
        <v>36</v>
      </c>
      <c r="N30" s="3"/>
      <c r="O30" s="3"/>
      <c r="P30" s="3"/>
      <c r="Q30" s="3"/>
      <c r="R30" s="13"/>
      <c r="S30" s="67"/>
      <c r="T30" s="20"/>
      <c r="V30" s="12"/>
      <c r="W30" s="13"/>
      <c r="X30" s="3"/>
      <c r="Y30" s="13"/>
      <c r="Z30" s="3"/>
      <c r="AA30" s="13"/>
      <c r="AB30" s="3"/>
      <c r="AC30" s="13"/>
      <c r="AD30" s="3"/>
      <c r="AE30" s="13"/>
      <c r="AF30" s="27"/>
      <c r="AG30" s="23"/>
      <c r="AH30" s="39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J30" s="3"/>
      <c r="BK30" s="3"/>
      <c r="BL30" s="3"/>
    </row>
    <row r="31" spans="6:64" x14ac:dyDescent="0.2">
      <c r="F31" s="43">
        <f t="shared" si="0"/>
        <v>356</v>
      </c>
      <c r="G31" s="61">
        <f t="shared" si="2"/>
        <v>42725</v>
      </c>
      <c r="H31" s="44" t="s">
        <v>40</v>
      </c>
      <c r="N31" s="3"/>
      <c r="O31" s="3"/>
      <c r="P31" s="3"/>
      <c r="Q31" s="3"/>
      <c r="R31" s="13"/>
      <c r="S31" s="67"/>
      <c r="T31" s="20"/>
      <c r="V31" s="12"/>
      <c r="W31" s="13"/>
      <c r="X31" s="3"/>
      <c r="Y31" s="13"/>
      <c r="Z31" s="3"/>
      <c r="AA31" s="13"/>
      <c r="AB31" s="3"/>
      <c r="AC31" s="13"/>
      <c r="AD31" s="3"/>
      <c r="AE31" s="13"/>
      <c r="AF31" s="27"/>
      <c r="AG31" s="23"/>
      <c r="AH31" s="39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J31" s="3"/>
      <c r="BK31" s="3"/>
      <c r="BL31" s="3"/>
    </row>
    <row r="32" spans="6:64" x14ac:dyDescent="0.2">
      <c r="F32" s="43">
        <f t="shared" si="0"/>
        <v>355</v>
      </c>
      <c r="G32" s="61">
        <f t="shared" si="2"/>
        <v>42724</v>
      </c>
      <c r="H32" s="44" t="s">
        <v>38</v>
      </c>
      <c r="N32" s="3"/>
      <c r="O32" s="3"/>
      <c r="P32" s="3"/>
      <c r="Q32" s="3"/>
      <c r="R32" s="13"/>
      <c r="S32" s="67"/>
      <c r="T32" s="20"/>
      <c r="V32" s="12"/>
      <c r="W32" s="13"/>
      <c r="X32" s="3"/>
      <c r="Y32" s="13"/>
      <c r="Z32" s="3"/>
      <c r="AA32" s="13"/>
      <c r="AB32" s="3"/>
      <c r="AC32" s="13"/>
      <c r="AD32" s="3"/>
      <c r="AE32" s="13"/>
      <c r="AF32" s="27"/>
      <c r="AG32" s="23"/>
      <c r="AH32" s="39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J32" s="3"/>
      <c r="BK32" s="3"/>
      <c r="BL32" s="3"/>
    </row>
    <row r="33" spans="6:64" x14ac:dyDescent="0.2">
      <c r="F33" s="43">
        <f t="shared" si="0"/>
        <v>354</v>
      </c>
      <c r="G33" s="61">
        <f t="shared" si="2"/>
        <v>42723</v>
      </c>
      <c r="H33" s="44" t="s">
        <v>20</v>
      </c>
      <c r="M33">
        <v>6</v>
      </c>
      <c r="N33" s="3">
        <v>203.2</v>
      </c>
      <c r="O33" s="3">
        <v>25.5</v>
      </c>
      <c r="P33" s="3">
        <v>44.4</v>
      </c>
      <c r="Q33" s="3">
        <v>35</v>
      </c>
      <c r="R33" s="13">
        <v>4.5999999999999996</v>
      </c>
      <c r="S33" s="67">
        <f t="shared" ref="S33:S42" si="3">SUM(O33:R33)</f>
        <v>109.5</v>
      </c>
      <c r="T33" s="20">
        <f t="shared" ref="T33:T42" si="4">+N33-N34</f>
        <v>0.19999999999998863</v>
      </c>
      <c r="U33" s="13">
        <f t="shared" ref="U33:U42" si="5">+N33-U$5</f>
        <v>3.5999999999999943</v>
      </c>
      <c r="V33" s="12">
        <f t="shared" ref="V33:V42" si="6">+$N33*O33/100</f>
        <v>51.815999999999995</v>
      </c>
      <c r="W33" s="13">
        <f t="shared" ref="W33:W42" si="7">+V33-W$5</f>
        <v>2.715999999999994</v>
      </c>
      <c r="X33" s="3">
        <f t="shared" ref="X33:X42" si="8">+$N33*P33/100</f>
        <v>90.220799999999997</v>
      </c>
      <c r="Y33" s="13">
        <f t="shared" ref="Y33:Y42" si="9">+X33-Y$5</f>
        <v>-0.37919999999999732</v>
      </c>
      <c r="Z33" s="3">
        <f t="shared" ref="Z33:Z42" si="10">+$N33*Q33/100</f>
        <v>71.12</v>
      </c>
      <c r="AA33" s="13">
        <f t="shared" ref="AA33:AA42" si="11">+Z33-AA$5</f>
        <v>1.0200000000000102</v>
      </c>
      <c r="AB33" s="3">
        <f t="shared" ref="AB33:AB42" si="12">+$N33*R33/100</f>
        <v>9.3471999999999991</v>
      </c>
      <c r="AC33" s="13">
        <f t="shared" ref="AC33:AC42" si="13">+AB33-AC$5</f>
        <v>0.14719999999999978</v>
      </c>
      <c r="AD33" s="3">
        <f t="shared" ref="AD33:AD42" si="14">+V33+X33+Z33+AB33</f>
        <v>222.50399999999999</v>
      </c>
      <c r="AE33" s="13">
        <f t="shared" ref="AE33:AE42" si="15">+AD33-AE$5</f>
        <v>3.5039999999999907</v>
      </c>
      <c r="AF33" s="27"/>
      <c r="AG33" s="23"/>
      <c r="AH33" s="39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J33" s="3"/>
      <c r="BK33" s="3"/>
      <c r="BL33" s="3"/>
    </row>
    <row r="34" spans="6:64" x14ac:dyDescent="0.2">
      <c r="F34" s="43">
        <f t="shared" si="0"/>
        <v>353</v>
      </c>
      <c r="G34" s="61">
        <f t="shared" si="2"/>
        <v>42722</v>
      </c>
      <c r="H34" s="10" t="s">
        <v>35</v>
      </c>
      <c r="L34" t="s">
        <v>246</v>
      </c>
      <c r="N34" s="3">
        <v>203</v>
      </c>
      <c r="O34" s="3">
        <v>25.4</v>
      </c>
      <c r="P34" s="3">
        <v>44.3</v>
      </c>
      <c r="Q34" s="3">
        <v>35.5</v>
      </c>
      <c r="R34" s="13">
        <v>4.5999999999999996</v>
      </c>
      <c r="S34" s="67">
        <f t="shared" si="3"/>
        <v>109.79999999999998</v>
      </c>
      <c r="T34" s="20">
        <f t="shared" si="4"/>
        <v>0.40000000000000568</v>
      </c>
      <c r="U34" s="13">
        <f t="shared" si="5"/>
        <v>3.4000000000000057</v>
      </c>
      <c r="V34" s="12">
        <f t="shared" si="6"/>
        <v>51.561999999999998</v>
      </c>
      <c r="W34" s="13">
        <f t="shared" si="7"/>
        <v>2.4619999999999962</v>
      </c>
      <c r="X34" s="3">
        <f t="shared" si="8"/>
        <v>89.929000000000002</v>
      </c>
      <c r="Y34" s="13">
        <f t="shared" si="9"/>
        <v>-0.67099999999999227</v>
      </c>
      <c r="Z34" s="3">
        <f t="shared" si="10"/>
        <v>72.064999999999998</v>
      </c>
      <c r="AA34" s="13">
        <f t="shared" si="11"/>
        <v>1.9650000000000034</v>
      </c>
      <c r="AB34" s="3">
        <f t="shared" si="12"/>
        <v>9.3379999999999992</v>
      </c>
      <c r="AC34" s="13">
        <f t="shared" si="13"/>
        <v>0.1379999999999999</v>
      </c>
      <c r="AD34" s="3">
        <f t="shared" si="14"/>
        <v>222.89399999999998</v>
      </c>
      <c r="AE34" s="13">
        <f t="shared" si="15"/>
        <v>3.893999999999977</v>
      </c>
      <c r="AF34" s="27"/>
      <c r="AG34" s="23"/>
      <c r="AH34" s="39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J34" s="3"/>
      <c r="BK34" s="3"/>
      <c r="BL34" s="3"/>
    </row>
    <row r="35" spans="6:64" x14ac:dyDescent="0.2">
      <c r="F35" s="43">
        <f t="shared" si="0"/>
        <v>352</v>
      </c>
      <c r="G35" s="61">
        <f t="shared" si="2"/>
        <v>42721</v>
      </c>
      <c r="H35" s="44" t="s">
        <v>29</v>
      </c>
      <c r="N35" s="3">
        <v>202.6</v>
      </c>
      <c r="O35" s="3">
        <v>25.5</v>
      </c>
      <c r="P35" s="3">
        <v>44.6</v>
      </c>
      <c r="Q35" s="3">
        <v>34.6</v>
      </c>
      <c r="R35" s="13">
        <v>4.5999999999999996</v>
      </c>
      <c r="S35" s="67">
        <f t="shared" si="3"/>
        <v>109.29999999999998</v>
      </c>
      <c r="T35" s="20">
        <f t="shared" si="4"/>
        <v>0.19999999999998863</v>
      </c>
      <c r="U35" s="13">
        <f t="shared" si="5"/>
        <v>3</v>
      </c>
      <c r="V35" s="12">
        <f t="shared" si="6"/>
        <v>51.663000000000004</v>
      </c>
      <c r="W35" s="13">
        <f t="shared" si="7"/>
        <v>2.5630000000000024</v>
      </c>
      <c r="X35" s="3">
        <f t="shared" si="8"/>
        <v>90.359599999999986</v>
      </c>
      <c r="Y35" s="13">
        <f t="shared" si="9"/>
        <v>-0.24040000000000816</v>
      </c>
      <c r="Z35" s="3">
        <f t="shared" si="10"/>
        <v>70.099599999999995</v>
      </c>
      <c r="AA35" s="13">
        <f t="shared" si="11"/>
        <v>-3.9999999999906777E-4</v>
      </c>
      <c r="AB35" s="3">
        <f t="shared" si="12"/>
        <v>9.3195999999999994</v>
      </c>
      <c r="AC35" s="13">
        <f t="shared" si="13"/>
        <v>0.11960000000000015</v>
      </c>
      <c r="AD35" s="3">
        <f t="shared" si="14"/>
        <v>221.44179999999997</v>
      </c>
      <c r="AE35" s="13">
        <f t="shared" si="15"/>
        <v>2.4417999999999722</v>
      </c>
      <c r="AF35" s="27"/>
      <c r="AG35" s="23"/>
      <c r="AH35" s="39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J35" s="3"/>
      <c r="BK35" s="3"/>
      <c r="BL35" s="3"/>
    </row>
    <row r="36" spans="6:64" x14ac:dyDescent="0.2">
      <c r="F36" s="43">
        <f t="shared" si="0"/>
        <v>351</v>
      </c>
      <c r="G36" s="61">
        <f t="shared" si="2"/>
        <v>42720</v>
      </c>
      <c r="H36" s="10" t="s">
        <v>59</v>
      </c>
      <c r="N36">
        <v>202.4</v>
      </c>
      <c r="O36">
        <v>25.6</v>
      </c>
      <c r="P36">
        <v>44.6</v>
      </c>
      <c r="Q36">
        <v>34.6</v>
      </c>
      <c r="R36" s="30">
        <v>4.4000000000000004</v>
      </c>
      <c r="S36" s="67">
        <f t="shared" si="3"/>
        <v>109.20000000000002</v>
      </c>
      <c r="T36" s="20">
        <f t="shared" si="4"/>
        <v>0.59999999999999432</v>
      </c>
      <c r="U36" s="13">
        <f t="shared" si="5"/>
        <v>2.8000000000000114</v>
      </c>
      <c r="V36" s="12">
        <f t="shared" si="6"/>
        <v>51.814400000000006</v>
      </c>
      <c r="W36" s="13">
        <f t="shared" si="7"/>
        <v>2.7144000000000048</v>
      </c>
      <c r="X36" s="3">
        <f t="shared" si="8"/>
        <v>90.270400000000009</v>
      </c>
      <c r="Y36" s="13">
        <f t="shared" si="9"/>
        <v>-0.32959999999998502</v>
      </c>
      <c r="Z36" s="3">
        <f t="shared" si="10"/>
        <v>70.030400000000014</v>
      </c>
      <c r="AA36" s="13">
        <f t="shared" si="11"/>
        <v>-6.95999999999799E-2</v>
      </c>
      <c r="AB36" s="3">
        <f t="shared" si="12"/>
        <v>8.9055999999999997</v>
      </c>
      <c r="AC36" s="13">
        <f t="shared" si="13"/>
        <v>-0.29439999999999955</v>
      </c>
      <c r="AD36" s="3">
        <f t="shared" si="14"/>
        <v>221.02080000000004</v>
      </c>
      <c r="AE36" s="13">
        <f t="shared" si="15"/>
        <v>2.0208000000000368</v>
      </c>
      <c r="AF36" s="27"/>
      <c r="AG36" s="23"/>
      <c r="AH36" s="39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J36" s="3"/>
      <c r="BK36" s="3"/>
      <c r="BL36" s="3"/>
    </row>
    <row r="37" spans="6:64" x14ac:dyDescent="0.2">
      <c r="F37" s="43">
        <f t="shared" si="0"/>
        <v>350</v>
      </c>
      <c r="G37" s="61">
        <f t="shared" si="2"/>
        <v>42719</v>
      </c>
      <c r="H37" s="16" t="s">
        <v>36</v>
      </c>
      <c r="L37" t="s">
        <v>247</v>
      </c>
      <c r="N37" s="3">
        <v>201.8</v>
      </c>
      <c r="O37" s="3">
        <v>25.3</v>
      </c>
      <c r="P37" s="3">
        <v>44.7</v>
      </c>
      <c r="Q37" s="3">
        <v>35</v>
      </c>
      <c r="R37" s="13">
        <v>4.5999999999999996</v>
      </c>
      <c r="S37" s="67">
        <f t="shared" si="3"/>
        <v>109.6</v>
      </c>
      <c r="T37" s="20">
        <f t="shared" si="4"/>
        <v>-1</v>
      </c>
      <c r="U37" s="13">
        <f t="shared" si="5"/>
        <v>2.2000000000000171</v>
      </c>
      <c r="V37" s="12">
        <f t="shared" si="6"/>
        <v>51.055400000000006</v>
      </c>
      <c r="W37" s="13">
        <f t="shared" si="7"/>
        <v>1.9554000000000045</v>
      </c>
      <c r="X37" s="3">
        <f t="shared" si="8"/>
        <v>90.204600000000013</v>
      </c>
      <c r="Y37" s="13">
        <f t="shared" si="9"/>
        <v>-0.39539999999998088</v>
      </c>
      <c r="Z37" s="3">
        <f t="shared" si="10"/>
        <v>70.63</v>
      </c>
      <c r="AA37" s="13">
        <f t="shared" si="11"/>
        <v>0.53000000000000114</v>
      </c>
      <c r="AB37" s="3">
        <f t="shared" si="12"/>
        <v>9.2827999999999999</v>
      </c>
      <c r="AC37" s="13">
        <f t="shared" si="13"/>
        <v>8.2800000000000651E-2</v>
      </c>
      <c r="AD37" s="3">
        <f t="shared" si="14"/>
        <v>221.17280000000002</v>
      </c>
      <c r="AE37" s="13">
        <f t="shared" si="15"/>
        <v>2.1728000000000236</v>
      </c>
      <c r="AF37" s="27"/>
      <c r="AG37" s="23"/>
      <c r="AH37" s="39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J37" s="3"/>
      <c r="BK37" s="3"/>
      <c r="BL37" s="3"/>
    </row>
    <row r="38" spans="6:64" x14ac:dyDescent="0.2">
      <c r="F38" s="43">
        <f t="shared" si="0"/>
        <v>349</v>
      </c>
      <c r="G38" s="61">
        <f t="shared" si="2"/>
        <v>42718</v>
      </c>
      <c r="H38" s="44" t="s">
        <v>40</v>
      </c>
      <c r="N38" s="3">
        <v>202.8</v>
      </c>
      <c r="O38" s="3">
        <v>25.4</v>
      </c>
      <c r="P38" s="3">
        <v>44.6</v>
      </c>
      <c r="Q38" s="3">
        <v>34.9</v>
      </c>
      <c r="R38" s="13">
        <v>4.5999999999999996</v>
      </c>
      <c r="S38" s="67">
        <f t="shared" si="3"/>
        <v>109.5</v>
      </c>
      <c r="T38" s="20">
        <f t="shared" si="4"/>
        <v>-1</v>
      </c>
      <c r="U38" s="13">
        <f t="shared" si="5"/>
        <v>3.2000000000000171</v>
      </c>
      <c r="V38" s="12">
        <f t="shared" si="6"/>
        <v>51.511200000000002</v>
      </c>
      <c r="W38" s="13">
        <f t="shared" si="7"/>
        <v>2.4112000000000009</v>
      </c>
      <c r="X38" s="3">
        <f t="shared" si="8"/>
        <v>90.448800000000006</v>
      </c>
      <c r="Y38" s="13">
        <f t="shared" si="9"/>
        <v>-0.15119999999998868</v>
      </c>
      <c r="Z38" s="3">
        <f t="shared" si="10"/>
        <v>70.777200000000008</v>
      </c>
      <c r="AA38" s="13">
        <f t="shared" si="11"/>
        <v>0.67720000000001335</v>
      </c>
      <c r="AB38" s="3">
        <f t="shared" si="12"/>
        <v>9.3287999999999993</v>
      </c>
      <c r="AC38" s="13">
        <f t="shared" si="13"/>
        <v>0.12880000000000003</v>
      </c>
      <c r="AD38" s="3">
        <f t="shared" si="14"/>
        <v>222.06600000000003</v>
      </c>
      <c r="AE38" s="13">
        <f t="shared" si="15"/>
        <v>3.0660000000000309</v>
      </c>
      <c r="AF38" s="27"/>
      <c r="AG38" s="23"/>
      <c r="AH38" s="39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J38" s="3"/>
      <c r="BK38" s="3"/>
      <c r="BL38" s="3"/>
    </row>
    <row r="39" spans="6:64" x14ac:dyDescent="0.2">
      <c r="F39" s="43">
        <f t="shared" si="0"/>
        <v>348</v>
      </c>
      <c r="G39" s="61">
        <f t="shared" si="2"/>
        <v>42717</v>
      </c>
      <c r="H39" s="44" t="s">
        <v>38</v>
      </c>
      <c r="N39" s="3">
        <v>203.8</v>
      </c>
      <c r="O39" s="3">
        <v>25.6</v>
      </c>
      <c r="P39" s="3">
        <v>44.2</v>
      </c>
      <c r="Q39" s="3">
        <v>35.299999999999997</v>
      </c>
      <c r="R39" s="13">
        <v>4.5999999999999996</v>
      </c>
      <c r="S39" s="67">
        <f t="shared" si="3"/>
        <v>109.7</v>
      </c>
      <c r="T39" s="20">
        <f t="shared" si="4"/>
        <v>0</v>
      </c>
      <c r="U39" s="13">
        <f t="shared" si="5"/>
        <v>4.2000000000000171</v>
      </c>
      <c r="V39" s="12">
        <f t="shared" si="6"/>
        <v>52.172800000000009</v>
      </c>
      <c r="W39" s="13">
        <f t="shared" si="7"/>
        <v>3.072800000000008</v>
      </c>
      <c r="X39" s="3">
        <f t="shared" si="8"/>
        <v>90.079600000000013</v>
      </c>
      <c r="Y39" s="13">
        <f t="shared" si="9"/>
        <v>-0.52039999999998088</v>
      </c>
      <c r="Z39" s="3">
        <f t="shared" si="10"/>
        <v>71.941399999999987</v>
      </c>
      <c r="AA39" s="13">
        <f t="shared" si="11"/>
        <v>1.841399999999993</v>
      </c>
      <c r="AB39" s="3">
        <f t="shared" si="12"/>
        <v>9.3748000000000005</v>
      </c>
      <c r="AC39" s="13">
        <f t="shared" si="13"/>
        <v>0.17480000000000118</v>
      </c>
      <c r="AD39" s="3">
        <f t="shared" si="14"/>
        <v>223.5686</v>
      </c>
      <c r="AE39" s="13">
        <f t="shared" si="15"/>
        <v>4.5686000000000035</v>
      </c>
      <c r="AF39" s="27"/>
      <c r="AG39" s="23"/>
      <c r="AH39" s="39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J39" s="3"/>
      <c r="BK39" s="3"/>
      <c r="BL39" s="3"/>
    </row>
    <row r="40" spans="6:64" x14ac:dyDescent="0.2">
      <c r="F40" s="43">
        <f t="shared" si="0"/>
        <v>347</v>
      </c>
      <c r="G40" s="61">
        <f t="shared" si="2"/>
        <v>42716</v>
      </c>
      <c r="H40" s="44" t="s">
        <v>20</v>
      </c>
      <c r="N40" s="3">
        <v>203.8</v>
      </c>
      <c r="O40" s="3">
        <v>25.5</v>
      </c>
      <c r="P40" s="3">
        <v>44.2</v>
      </c>
      <c r="Q40" s="3">
        <v>35.5</v>
      </c>
      <c r="R40" s="13">
        <v>4.5999999999999996</v>
      </c>
      <c r="S40" s="67">
        <f t="shared" si="3"/>
        <v>109.8</v>
      </c>
      <c r="T40" s="20">
        <f t="shared" si="4"/>
        <v>1.4000000000000057</v>
      </c>
      <c r="U40" s="13">
        <f t="shared" si="5"/>
        <v>4.2000000000000171</v>
      </c>
      <c r="V40" s="12">
        <f t="shared" si="6"/>
        <v>51.969000000000008</v>
      </c>
      <c r="W40" s="13">
        <f t="shared" si="7"/>
        <v>2.8690000000000069</v>
      </c>
      <c r="X40" s="3">
        <f t="shared" si="8"/>
        <v>90.079600000000013</v>
      </c>
      <c r="Y40" s="13">
        <f t="shared" si="9"/>
        <v>-0.52039999999998088</v>
      </c>
      <c r="Z40" s="3">
        <f t="shared" si="10"/>
        <v>72.349000000000004</v>
      </c>
      <c r="AA40" s="13">
        <f t="shared" si="11"/>
        <v>2.2490000000000094</v>
      </c>
      <c r="AB40" s="3">
        <f t="shared" si="12"/>
        <v>9.3748000000000005</v>
      </c>
      <c r="AC40" s="13">
        <f t="shared" si="13"/>
        <v>0.17480000000000118</v>
      </c>
      <c r="AD40" s="3">
        <f t="shared" si="14"/>
        <v>223.7724</v>
      </c>
      <c r="AE40" s="13">
        <f t="shared" si="15"/>
        <v>4.7724000000000046</v>
      </c>
      <c r="AF40" s="27"/>
      <c r="AG40" s="23"/>
      <c r="AH40" s="39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J40" s="3"/>
      <c r="BK40" s="3"/>
      <c r="BL40" s="3"/>
    </row>
    <row r="41" spans="6:64" x14ac:dyDescent="0.2">
      <c r="F41" s="43">
        <f t="shared" si="0"/>
        <v>346</v>
      </c>
      <c r="G41" s="61">
        <f t="shared" si="2"/>
        <v>42715</v>
      </c>
      <c r="H41" s="10" t="s">
        <v>35</v>
      </c>
      <c r="N41" s="3">
        <v>202.4</v>
      </c>
      <c r="O41" s="3">
        <v>25.3</v>
      </c>
      <c r="P41" s="3">
        <v>44.5</v>
      </c>
      <c r="Q41" s="3">
        <v>35.4</v>
      </c>
      <c r="R41" s="13">
        <v>4.5999999999999996</v>
      </c>
      <c r="S41" s="67">
        <f t="shared" si="3"/>
        <v>109.79999999999998</v>
      </c>
      <c r="T41" s="20">
        <f t="shared" si="4"/>
        <v>2.2000000000000171</v>
      </c>
      <c r="U41" s="13">
        <f t="shared" si="5"/>
        <v>2.8000000000000114</v>
      </c>
      <c r="V41" s="12">
        <f t="shared" si="6"/>
        <v>51.2072</v>
      </c>
      <c r="W41" s="13">
        <f t="shared" si="7"/>
        <v>2.1071999999999989</v>
      </c>
      <c r="X41" s="3">
        <f t="shared" si="8"/>
        <v>90.068000000000012</v>
      </c>
      <c r="Y41" s="13">
        <f t="shared" si="9"/>
        <v>-0.53199999999998226</v>
      </c>
      <c r="Z41" s="3">
        <f t="shared" si="10"/>
        <v>71.649600000000007</v>
      </c>
      <c r="AA41" s="13">
        <f t="shared" si="11"/>
        <v>1.5496000000000123</v>
      </c>
      <c r="AB41" s="3">
        <f t="shared" si="12"/>
        <v>9.3103999999999996</v>
      </c>
      <c r="AC41" s="13">
        <f t="shared" si="13"/>
        <v>0.11040000000000028</v>
      </c>
      <c r="AD41" s="3">
        <f t="shared" si="14"/>
        <v>222.23519999999999</v>
      </c>
      <c r="AE41" s="13">
        <f t="shared" si="15"/>
        <v>3.2351999999999919</v>
      </c>
      <c r="AF41" s="27"/>
      <c r="AG41" s="23"/>
      <c r="AH41" s="39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J41" s="3"/>
      <c r="BK41" s="3"/>
      <c r="BL41" s="3"/>
    </row>
    <row r="42" spans="6:64" x14ac:dyDescent="0.2">
      <c r="F42" s="43">
        <f t="shared" si="0"/>
        <v>345</v>
      </c>
      <c r="G42" s="61">
        <f t="shared" si="2"/>
        <v>42714</v>
      </c>
      <c r="H42" s="44" t="s">
        <v>29</v>
      </c>
      <c r="N42" s="3">
        <v>200.2</v>
      </c>
      <c r="O42" s="3">
        <v>24.7</v>
      </c>
      <c r="P42" s="3">
        <v>44.9</v>
      </c>
      <c r="Q42" s="3">
        <v>35.9</v>
      </c>
      <c r="R42" s="13">
        <v>4.8</v>
      </c>
      <c r="S42" s="67">
        <f t="shared" si="3"/>
        <v>110.3</v>
      </c>
      <c r="T42" s="20">
        <f t="shared" si="4"/>
        <v>-0.80000000000001137</v>
      </c>
      <c r="U42" s="13">
        <f t="shared" si="5"/>
        <v>0.59999999999999432</v>
      </c>
      <c r="V42" s="12">
        <f t="shared" si="6"/>
        <v>49.449399999999997</v>
      </c>
      <c r="W42" s="13">
        <f t="shared" si="7"/>
        <v>0.34939999999999571</v>
      </c>
      <c r="X42" s="3">
        <f t="shared" si="8"/>
        <v>89.889799999999994</v>
      </c>
      <c r="Y42" s="13">
        <f t="shared" si="9"/>
        <v>-0.71020000000000039</v>
      </c>
      <c r="Z42" s="3">
        <f t="shared" si="10"/>
        <v>71.871799999999993</v>
      </c>
      <c r="AA42" s="13">
        <f t="shared" si="11"/>
        <v>1.7717999999999989</v>
      </c>
      <c r="AB42" s="3">
        <f t="shared" si="12"/>
        <v>9.6095999999999986</v>
      </c>
      <c r="AC42" s="13">
        <f t="shared" si="13"/>
        <v>0.4095999999999993</v>
      </c>
      <c r="AD42" s="3">
        <f t="shared" si="14"/>
        <v>220.82060000000001</v>
      </c>
      <c r="AE42" s="13">
        <f t="shared" si="15"/>
        <v>1.8206000000000131</v>
      </c>
      <c r="AF42" s="27"/>
      <c r="AG42" s="23"/>
      <c r="AH42" s="3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J42" s="3"/>
      <c r="BK42" s="3"/>
      <c r="BL42" s="3"/>
    </row>
    <row r="43" spans="6:64" x14ac:dyDescent="0.2">
      <c r="F43" s="43">
        <f t="shared" si="0"/>
        <v>344</v>
      </c>
      <c r="G43" s="61">
        <f t="shared" si="2"/>
        <v>42713</v>
      </c>
      <c r="H43" s="10" t="s">
        <v>59</v>
      </c>
      <c r="M43">
        <v>7</v>
      </c>
      <c r="N43" s="3">
        <v>201</v>
      </c>
      <c r="O43" s="3">
        <v>25.3</v>
      </c>
      <c r="P43" s="3">
        <v>45</v>
      </c>
      <c r="Q43" s="3">
        <v>34.5</v>
      </c>
      <c r="R43" s="13">
        <v>4.4000000000000004</v>
      </c>
      <c r="S43" s="67">
        <f t="shared" ref="S43:S44" si="16">SUM(O43:R43)</f>
        <v>109.2</v>
      </c>
      <c r="T43" s="20">
        <f t="shared" ref="T43:T44" si="17">+N43-N44</f>
        <v>-2.1999999999999886</v>
      </c>
      <c r="U43" s="13">
        <f t="shared" ref="U43:U44" si="18">+N43-U$5</f>
        <v>1.4000000000000057</v>
      </c>
      <c r="V43" s="12">
        <f t="shared" ref="V43:V44" si="19">+$N43*O43/100</f>
        <v>50.853000000000002</v>
      </c>
      <c r="W43" s="13">
        <f t="shared" ref="W43:W44" si="20">+V43-W$5</f>
        <v>1.7530000000000001</v>
      </c>
      <c r="X43" s="3">
        <f t="shared" ref="X43:X44" si="21">+$N43*P43/100</f>
        <v>90.45</v>
      </c>
      <c r="Y43" s="13">
        <f t="shared" ref="Y43:Y44" si="22">+X43-Y$5</f>
        <v>-0.14999999999999147</v>
      </c>
      <c r="Z43" s="3">
        <f t="shared" ref="Z43:Z44" si="23">+$N43*Q43/100</f>
        <v>69.344999999999999</v>
      </c>
      <c r="AA43" s="13">
        <f t="shared" ref="AA43:AA44" si="24">+Z43-AA$5</f>
        <v>-0.75499999999999545</v>
      </c>
      <c r="AB43" s="3">
        <f t="shared" ref="AB43:AB44" si="25">+$N43*R43/100</f>
        <v>8.8440000000000012</v>
      </c>
      <c r="AC43" s="13">
        <f t="shared" ref="AC43:AC44" si="26">+AB43-AC$5</f>
        <v>-0.3559999999999981</v>
      </c>
      <c r="AD43" s="3">
        <f t="shared" ref="AD43:AD44" si="27">+V43+X43+Z43+AB43</f>
        <v>219.49199999999999</v>
      </c>
      <c r="AE43" s="13">
        <f t="shared" ref="AE43:AE44" si="28">+AD43-AE$5</f>
        <v>0.49199999999999022</v>
      </c>
      <c r="AF43" s="27"/>
      <c r="AG43" s="23"/>
      <c r="AH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J43" s="3"/>
      <c r="BK43" s="3"/>
      <c r="BL43" s="3"/>
    </row>
    <row r="44" spans="6:64" x14ac:dyDescent="0.2">
      <c r="F44" s="43">
        <f t="shared" ref="F44:G71" si="29">+F45+1</f>
        <v>343</v>
      </c>
      <c r="G44" s="61">
        <f t="shared" si="29"/>
        <v>42712</v>
      </c>
      <c r="H44" s="16" t="s">
        <v>36</v>
      </c>
      <c r="L44" t="s">
        <v>245</v>
      </c>
      <c r="N44" s="3">
        <v>203.2</v>
      </c>
      <c r="O44" s="3">
        <v>25.5</v>
      </c>
      <c r="P44" s="3">
        <v>44.4</v>
      </c>
      <c r="Q44" s="3">
        <v>34.5</v>
      </c>
      <c r="R44" s="13">
        <v>4.4000000000000004</v>
      </c>
      <c r="S44" s="67">
        <f t="shared" si="16"/>
        <v>108.80000000000001</v>
      </c>
      <c r="T44" s="20">
        <f t="shared" si="17"/>
        <v>203.2</v>
      </c>
      <c r="U44" s="13">
        <f t="shared" si="18"/>
        <v>3.5999999999999943</v>
      </c>
      <c r="V44" s="12">
        <f t="shared" si="19"/>
        <v>51.815999999999995</v>
      </c>
      <c r="W44" s="13">
        <f t="shared" si="20"/>
        <v>2.715999999999994</v>
      </c>
      <c r="X44" s="3">
        <f t="shared" si="21"/>
        <v>90.220799999999997</v>
      </c>
      <c r="Y44" s="13">
        <f t="shared" si="22"/>
        <v>-0.37919999999999732</v>
      </c>
      <c r="Z44" s="3">
        <f t="shared" si="23"/>
        <v>70.103999999999999</v>
      </c>
      <c r="AA44" s="13">
        <f t="shared" si="24"/>
        <v>4.0000000000048885E-3</v>
      </c>
      <c r="AB44" s="3">
        <f t="shared" si="25"/>
        <v>8.9408000000000012</v>
      </c>
      <c r="AC44" s="13">
        <f t="shared" si="26"/>
        <v>-0.2591999999999981</v>
      </c>
      <c r="AD44" s="3">
        <f t="shared" si="27"/>
        <v>221.08160000000001</v>
      </c>
      <c r="AE44" s="13">
        <f t="shared" si="28"/>
        <v>2.0816000000000088</v>
      </c>
      <c r="AF44" s="27"/>
      <c r="AG44" s="23"/>
      <c r="AH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J44" s="3"/>
      <c r="BK44" s="3"/>
      <c r="BL44" s="3"/>
    </row>
    <row r="45" spans="6:64" x14ac:dyDescent="0.2">
      <c r="F45" s="43">
        <f t="shared" si="29"/>
        <v>342</v>
      </c>
      <c r="G45" s="61">
        <f t="shared" si="29"/>
        <v>42711</v>
      </c>
      <c r="H45" s="44" t="s">
        <v>40</v>
      </c>
      <c r="N45" s="3"/>
      <c r="O45" s="3"/>
      <c r="P45" s="3"/>
      <c r="Q45" s="3"/>
      <c r="R45" s="13"/>
      <c r="S45" s="67"/>
      <c r="T45" s="20"/>
      <c r="V45" s="12"/>
      <c r="W45" s="13"/>
      <c r="X45" s="3"/>
      <c r="Y45" s="13"/>
      <c r="Z45" s="3"/>
      <c r="AA45" s="13"/>
      <c r="AB45" s="3"/>
      <c r="AC45" s="13"/>
      <c r="AD45" s="3"/>
      <c r="AE45" s="13"/>
      <c r="AF45" s="27"/>
      <c r="AG45" s="23"/>
      <c r="AH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J45" s="3"/>
      <c r="BK45" s="3"/>
      <c r="BL45" s="3"/>
    </row>
    <row r="46" spans="6:64" x14ac:dyDescent="0.2">
      <c r="F46" s="43">
        <f t="shared" si="29"/>
        <v>341</v>
      </c>
      <c r="G46" s="61">
        <f t="shared" si="29"/>
        <v>42710</v>
      </c>
      <c r="H46" s="44" t="s">
        <v>38</v>
      </c>
      <c r="N46" s="3"/>
      <c r="O46" s="3"/>
      <c r="P46" s="3"/>
      <c r="Q46" s="3"/>
      <c r="R46" s="13"/>
      <c r="S46" s="67"/>
      <c r="T46" s="20"/>
      <c r="V46" s="12"/>
      <c r="W46" s="13"/>
      <c r="X46" s="3"/>
      <c r="Y46" s="13"/>
      <c r="Z46" s="3"/>
      <c r="AA46" s="13"/>
      <c r="AB46" s="3"/>
      <c r="AC46" s="13"/>
      <c r="AD46" s="3"/>
      <c r="AE46" s="13"/>
      <c r="AF46" s="27"/>
      <c r="AG46" s="23"/>
      <c r="AH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J46" s="3"/>
      <c r="BK46" s="3"/>
      <c r="BL46" s="3"/>
    </row>
    <row r="47" spans="6:64" x14ac:dyDescent="0.2">
      <c r="F47" s="43">
        <f t="shared" si="29"/>
        <v>340</v>
      </c>
      <c r="G47" s="61">
        <f t="shared" si="29"/>
        <v>42709</v>
      </c>
      <c r="H47" s="44" t="s">
        <v>20</v>
      </c>
      <c r="N47" s="3"/>
      <c r="O47" s="3"/>
      <c r="P47" s="3"/>
      <c r="Q47" s="3"/>
      <c r="R47" s="13"/>
      <c r="S47" s="67"/>
      <c r="T47" s="20"/>
      <c r="V47" s="12"/>
      <c r="W47" s="13"/>
      <c r="X47" s="3"/>
      <c r="Y47" s="13"/>
      <c r="Z47" s="3"/>
      <c r="AA47" s="13"/>
      <c r="AB47" s="3"/>
      <c r="AC47" s="13"/>
      <c r="AD47" s="3"/>
      <c r="AE47" s="13"/>
      <c r="AF47" s="27"/>
      <c r="AG47" s="23"/>
      <c r="AH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J47" s="3"/>
      <c r="BK47" s="3"/>
      <c r="BL47" s="3"/>
    </row>
    <row r="48" spans="6:64" x14ac:dyDescent="0.2">
      <c r="F48" s="43">
        <f t="shared" si="29"/>
        <v>339</v>
      </c>
      <c r="G48" s="61">
        <f t="shared" si="29"/>
        <v>42708</v>
      </c>
      <c r="H48" s="10" t="s">
        <v>35</v>
      </c>
      <c r="N48" s="3"/>
      <c r="O48" s="3"/>
      <c r="P48" s="3"/>
      <c r="Q48" s="3"/>
      <c r="R48" s="13"/>
      <c r="S48" s="67"/>
      <c r="T48" s="20"/>
      <c r="V48" s="12"/>
      <c r="W48" s="13"/>
      <c r="X48" s="3"/>
      <c r="Y48" s="13"/>
      <c r="Z48" s="3"/>
      <c r="AA48" s="13"/>
      <c r="AB48" s="3"/>
      <c r="AC48" s="13"/>
      <c r="AD48" s="3"/>
      <c r="AE48" s="13"/>
      <c r="AF48" s="27"/>
      <c r="AG48" s="23"/>
      <c r="AH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J48" s="3"/>
      <c r="BK48" s="3"/>
      <c r="BL48" s="3"/>
    </row>
    <row r="49" spans="6:64" x14ac:dyDescent="0.2">
      <c r="F49" s="43">
        <f t="shared" si="29"/>
        <v>338</v>
      </c>
      <c r="G49" s="61">
        <f t="shared" si="29"/>
        <v>42707</v>
      </c>
      <c r="H49" s="44" t="s">
        <v>29</v>
      </c>
      <c r="N49" s="3"/>
      <c r="O49" s="3"/>
      <c r="P49" s="3"/>
      <c r="Q49" s="3"/>
      <c r="R49" s="13"/>
      <c r="S49" s="67"/>
      <c r="T49" s="20"/>
      <c r="V49" s="12"/>
      <c r="W49" s="13"/>
      <c r="X49" s="3"/>
      <c r="Y49" s="13"/>
      <c r="Z49" s="3"/>
      <c r="AA49" s="13"/>
      <c r="AB49" s="3"/>
      <c r="AC49" s="13"/>
      <c r="AD49" s="3"/>
      <c r="AE49" s="13"/>
      <c r="AF49" s="27"/>
      <c r="AG49" s="23"/>
      <c r="AH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J49" s="3"/>
      <c r="BK49" s="3"/>
      <c r="BL49" s="3"/>
    </row>
    <row r="50" spans="6:64" x14ac:dyDescent="0.2">
      <c r="F50" s="43">
        <f t="shared" si="29"/>
        <v>337</v>
      </c>
      <c r="G50" s="61">
        <f t="shared" si="29"/>
        <v>42706</v>
      </c>
      <c r="H50" s="10" t="s">
        <v>59</v>
      </c>
      <c r="N50" s="3"/>
      <c r="O50" s="3"/>
      <c r="P50" s="3"/>
      <c r="Q50" s="3"/>
      <c r="R50" s="13"/>
      <c r="S50" s="67"/>
      <c r="T50" s="20"/>
      <c r="V50" s="12"/>
      <c r="W50" s="13"/>
      <c r="X50" s="3"/>
      <c r="Y50" s="13"/>
      <c r="Z50" s="3"/>
      <c r="AA50" s="13"/>
      <c r="AB50" s="3"/>
      <c r="AC50" s="13"/>
      <c r="AD50" s="3"/>
      <c r="AE50" s="13"/>
      <c r="AF50" s="27"/>
      <c r="AG50" s="23"/>
      <c r="AH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J50" s="3"/>
      <c r="BK50" s="3"/>
      <c r="BL50" s="3"/>
    </row>
    <row r="51" spans="6:64" x14ac:dyDescent="0.2">
      <c r="F51" s="43">
        <f t="shared" si="29"/>
        <v>336</v>
      </c>
      <c r="G51" s="61">
        <f t="shared" si="29"/>
        <v>42705</v>
      </c>
      <c r="H51" s="16" t="s">
        <v>36</v>
      </c>
      <c r="N51" s="3"/>
      <c r="O51" s="3"/>
      <c r="P51" s="3"/>
      <c r="Q51" s="3"/>
      <c r="R51" s="13"/>
      <c r="S51" s="67"/>
      <c r="T51" s="20"/>
      <c r="V51" s="12"/>
      <c r="W51" s="13"/>
      <c r="X51" s="3"/>
      <c r="Y51" s="13"/>
      <c r="Z51" s="3"/>
      <c r="AA51" s="13"/>
      <c r="AB51" s="3"/>
      <c r="AC51" s="13"/>
      <c r="AD51" s="3"/>
      <c r="AE51" s="13"/>
      <c r="AF51" s="27"/>
      <c r="AG51" s="23"/>
      <c r="AH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J51" s="3"/>
      <c r="BK51" s="3"/>
      <c r="BL51" s="3"/>
    </row>
    <row r="52" spans="6:64" x14ac:dyDescent="0.2">
      <c r="F52" s="43">
        <f t="shared" si="29"/>
        <v>335</v>
      </c>
      <c r="G52" s="61">
        <f t="shared" si="29"/>
        <v>42704</v>
      </c>
      <c r="H52" s="44" t="s">
        <v>40</v>
      </c>
      <c r="N52" s="3"/>
      <c r="O52" s="3"/>
      <c r="P52" s="3"/>
      <c r="Q52" s="3"/>
      <c r="R52" s="13"/>
      <c r="S52" s="67"/>
      <c r="T52" s="20"/>
      <c r="V52" s="12"/>
      <c r="W52" s="13"/>
      <c r="X52" s="3"/>
      <c r="Y52" s="13"/>
      <c r="Z52" s="3"/>
      <c r="AA52" s="13"/>
      <c r="AB52" s="3"/>
      <c r="AC52" s="13"/>
      <c r="AD52" s="3"/>
      <c r="AE52" s="13"/>
      <c r="AF52" s="27"/>
      <c r="AG52" s="23"/>
      <c r="AH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J52" s="3"/>
      <c r="BK52" s="3"/>
      <c r="BL52" s="3"/>
    </row>
    <row r="53" spans="6:64" x14ac:dyDescent="0.2">
      <c r="F53" s="43">
        <f t="shared" si="29"/>
        <v>334</v>
      </c>
      <c r="G53" s="61">
        <f t="shared" si="29"/>
        <v>42703</v>
      </c>
      <c r="H53" s="44" t="s">
        <v>38</v>
      </c>
      <c r="N53" s="3"/>
      <c r="O53" s="3"/>
      <c r="P53" s="3"/>
      <c r="Q53" s="3"/>
      <c r="R53" s="13">
        <v>4.5999999999999996</v>
      </c>
      <c r="S53" s="67"/>
      <c r="T53" s="20"/>
      <c r="V53" s="12"/>
      <c r="W53" s="13"/>
      <c r="X53" s="3"/>
      <c r="Y53" s="13"/>
      <c r="Z53" s="3"/>
      <c r="AA53" s="13"/>
      <c r="AB53" s="3"/>
      <c r="AC53" s="13"/>
      <c r="AD53" s="3"/>
      <c r="AE53" s="13"/>
      <c r="AF53" s="27"/>
      <c r="AG53" s="23"/>
      <c r="AH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J53" s="3"/>
      <c r="BK53" s="3"/>
      <c r="BL53" s="3"/>
    </row>
    <row r="54" spans="6:64" x14ac:dyDescent="0.2">
      <c r="F54" s="43">
        <f t="shared" si="29"/>
        <v>333</v>
      </c>
      <c r="G54" s="61">
        <f t="shared" si="29"/>
        <v>42702</v>
      </c>
      <c r="H54" s="44" t="s">
        <v>20</v>
      </c>
      <c r="N54" s="3"/>
      <c r="O54" s="3"/>
      <c r="P54" s="3"/>
      <c r="Q54" s="3"/>
      <c r="R54" s="13">
        <v>4.5999999999999996</v>
      </c>
      <c r="S54" s="67"/>
      <c r="T54" s="20"/>
      <c r="V54" s="12"/>
      <c r="W54" s="13"/>
      <c r="X54" s="3"/>
      <c r="Y54" s="13"/>
      <c r="Z54" s="3"/>
      <c r="AA54" s="13"/>
      <c r="AB54" s="3"/>
      <c r="AC54" s="13"/>
      <c r="AD54" s="3"/>
      <c r="AE54" s="13"/>
      <c r="AF54" s="27"/>
      <c r="AG54" s="23"/>
      <c r="AH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J54" s="3"/>
      <c r="BK54" s="3"/>
      <c r="BL54" s="3"/>
    </row>
    <row r="55" spans="6:64" x14ac:dyDescent="0.2">
      <c r="F55" s="43">
        <f t="shared" si="29"/>
        <v>332</v>
      </c>
      <c r="G55" s="61">
        <f t="shared" si="29"/>
        <v>42701</v>
      </c>
      <c r="H55" s="10" t="s">
        <v>35</v>
      </c>
      <c r="N55" s="3"/>
      <c r="O55" s="3"/>
      <c r="P55" s="3"/>
      <c r="Q55" s="3"/>
      <c r="R55" s="13">
        <v>4.5999999999999996</v>
      </c>
      <c r="S55" s="67"/>
      <c r="T55" s="20"/>
      <c r="V55" s="12"/>
      <c r="W55" s="13"/>
      <c r="X55" s="3"/>
      <c r="Y55" s="13"/>
      <c r="Z55" s="3"/>
      <c r="AA55" s="13"/>
      <c r="AB55" s="3"/>
      <c r="AC55" s="13"/>
      <c r="AD55" s="3"/>
      <c r="AE55" s="13"/>
      <c r="AF55" s="27"/>
      <c r="AG55" s="23"/>
      <c r="AH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J55" s="3"/>
      <c r="BK55" s="3"/>
      <c r="BL55" s="3"/>
    </row>
    <row r="56" spans="6:64" x14ac:dyDescent="0.2">
      <c r="F56" s="43">
        <f t="shared" si="29"/>
        <v>331</v>
      </c>
      <c r="G56" s="61">
        <f t="shared" si="29"/>
        <v>42700</v>
      </c>
      <c r="H56" s="44" t="s">
        <v>29</v>
      </c>
      <c r="N56" s="3"/>
      <c r="O56" s="3"/>
      <c r="P56" s="3"/>
      <c r="Q56" s="3"/>
      <c r="R56" s="13">
        <v>4.5999999999999996</v>
      </c>
      <c r="S56" s="67"/>
      <c r="T56" s="20"/>
      <c r="V56" s="12"/>
      <c r="W56" s="13"/>
      <c r="X56" s="3"/>
      <c r="Y56" s="13"/>
      <c r="Z56" s="3"/>
      <c r="AA56" s="13"/>
      <c r="AB56" s="3"/>
      <c r="AC56" s="13"/>
      <c r="AD56" s="3"/>
      <c r="AE56" s="13"/>
      <c r="AF56" s="27"/>
      <c r="AG56" s="23"/>
      <c r="AH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J56" s="3"/>
      <c r="BK56" s="3"/>
      <c r="BL56" s="3"/>
    </row>
    <row r="57" spans="6:64" x14ac:dyDescent="0.2">
      <c r="F57" s="43">
        <f t="shared" si="29"/>
        <v>330</v>
      </c>
      <c r="G57" s="61">
        <f t="shared" si="29"/>
        <v>42699</v>
      </c>
      <c r="H57" s="10" t="s">
        <v>59</v>
      </c>
      <c r="N57" s="3"/>
      <c r="O57" s="3"/>
      <c r="P57" s="3"/>
      <c r="Q57" s="3"/>
      <c r="R57" s="13">
        <v>4.5999999999999996</v>
      </c>
      <c r="S57" s="67"/>
      <c r="T57" s="20"/>
      <c r="V57" s="12"/>
      <c r="W57" s="13"/>
      <c r="X57" s="3"/>
      <c r="Y57" s="13"/>
      <c r="Z57" s="3"/>
      <c r="AA57" s="13"/>
      <c r="AB57" s="3"/>
      <c r="AC57" s="13"/>
      <c r="AD57" s="3"/>
      <c r="AE57" s="13"/>
      <c r="AF57" s="27"/>
      <c r="AG57" s="23"/>
      <c r="AH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J57" s="3"/>
      <c r="BK57" s="3"/>
      <c r="BL57" s="3"/>
    </row>
    <row r="58" spans="6:64" x14ac:dyDescent="0.2">
      <c r="F58" s="43">
        <f t="shared" si="29"/>
        <v>329</v>
      </c>
      <c r="G58" s="61">
        <f t="shared" si="29"/>
        <v>42698</v>
      </c>
      <c r="H58" s="16" t="s">
        <v>36</v>
      </c>
      <c r="N58" s="3"/>
      <c r="O58" s="3"/>
      <c r="P58" s="3"/>
      <c r="Q58" s="3"/>
      <c r="R58" s="13">
        <v>4.5999999999999996</v>
      </c>
      <c r="S58" s="67"/>
      <c r="T58" s="20"/>
      <c r="V58" s="12"/>
      <c r="W58" s="13"/>
      <c r="X58" s="3"/>
      <c r="Y58" s="13"/>
      <c r="Z58" s="3"/>
      <c r="AA58" s="13"/>
      <c r="AB58" s="3"/>
      <c r="AC58" s="13"/>
      <c r="AD58" s="3"/>
      <c r="AE58" s="13"/>
      <c r="AF58" s="27"/>
      <c r="AG58" s="23"/>
      <c r="AH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J58" s="3"/>
      <c r="BK58" s="3"/>
      <c r="BL58" s="3"/>
    </row>
    <row r="59" spans="6:64" x14ac:dyDescent="0.2">
      <c r="F59" s="43">
        <f t="shared" si="29"/>
        <v>328</v>
      </c>
      <c r="G59" s="61">
        <f t="shared" si="29"/>
        <v>42697</v>
      </c>
      <c r="H59" s="44" t="s">
        <v>40</v>
      </c>
      <c r="N59" s="3"/>
      <c r="O59" s="3"/>
      <c r="P59" s="3"/>
      <c r="Q59" s="3"/>
      <c r="R59" s="13">
        <v>4.5999999999999996</v>
      </c>
      <c r="S59" s="67"/>
      <c r="T59" s="20"/>
      <c r="V59" s="12"/>
      <c r="W59" s="13"/>
      <c r="X59" s="3"/>
      <c r="Y59" s="13"/>
      <c r="Z59" s="3"/>
      <c r="AA59" s="13"/>
      <c r="AB59" s="3"/>
      <c r="AC59" s="13"/>
      <c r="AD59" s="3"/>
      <c r="AE59" s="13"/>
      <c r="AF59" s="27"/>
      <c r="AG59" s="23"/>
      <c r="AH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J59" s="3"/>
      <c r="BK59" s="3"/>
      <c r="BL59" s="3"/>
    </row>
    <row r="60" spans="6:64" x14ac:dyDescent="0.2">
      <c r="F60" s="43">
        <f t="shared" si="29"/>
        <v>327</v>
      </c>
      <c r="G60" s="61">
        <f t="shared" si="29"/>
        <v>42696</v>
      </c>
      <c r="H60" s="44" t="s">
        <v>38</v>
      </c>
      <c r="N60" s="3">
        <v>198.8</v>
      </c>
      <c r="O60" s="3">
        <v>24.7</v>
      </c>
      <c r="P60" s="3">
        <v>45.4</v>
      </c>
      <c r="Q60" s="3">
        <v>34.799999999999997</v>
      </c>
      <c r="R60" s="13">
        <v>4.5999999999999996</v>
      </c>
      <c r="S60" s="67">
        <f t="shared" ref="S60" si="30">SUM(O60:R60)</f>
        <v>109.49999999999999</v>
      </c>
      <c r="T60" s="20">
        <f t="shared" ref="T60" si="31">+N60-N61</f>
        <v>-2.7999999999999829</v>
      </c>
      <c r="U60" s="13">
        <f t="shared" ref="U60" si="32">+N60-U$5</f>
        <v>-0.79999999999998295</v>
      </c>
      <c r="V60" s="12">
        <f t="shared" ref="V60" si="33">+$N60*O60/100</f>
        <v>49.103600000000007</v>
      </c>
      <c r="W60" s="13">
        <f t="shared" ref="W60" si="34">+V60-W$5</f>
        <v>3.6000000000058208E-3</v>
      </c>
      <c r="X60" s="3">
        <f t="shared" ref="X60" si="35">+$N60*P60/100</f>
        <v>90.255200000000002</v>
      </c>
      <c r="Y60" s="13">
        <f t="shared" ref="Y60" si="36">+X60-Y$5</f>
        <v>-0.34479999999999222</v>
      </c>
      <c r="Z60" s="3">
        <f t="shared" ref="Z60" si="37">+$N60*Q60/100</f>
        <v>69.182400000000001</v>
      </c>
      <c r="AA60" s="13">
        <f t="shared" ref="AA60" si="38">+Z60-AA$5</f>
        <v>-0.91759999999999309</v>
      </c>
      <c r="AB60" s="3">
        <f t="shared" ref="AB60" si="39">+$N60*R60/100</f>
        <v>9.1448</v>
      </c>
      <c r="AC60" s="13">
        <f t="shared" ref="AC60" si="40">+AB60-AC$5</f>
        <v>-5.519999999999925E-2</v>
      </c>
      <c r="AD60" s="3">
        <f t="shared" ref="AD60" si="41">+V60+X60+Z60+AB60</f>
        <v>217.68600000000001</v>
      </c>
      <c r="AE60" s="13">
        <f t="shared" ref="AE60" si="42">+AD60-AE$5</f>
        <v>-1.313999999999993</v>
      </c>
      <c r="AF60" s="27"/>
      <c r="AG60" s="23"/>
      <c r="AH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J60" s="3"/>
      <c r="BK60" s="3"/>
      <c r="BL60" s="3"/>
    </row>
    <row r="61" spans="6:64" x14ac:dyDescent="0.2">
      <c r="F61" s="43">
        <f t="shared" si="29"/>
        <v>326</v>
      </c>
      <c r="G61" s="61">
        <f t="shared" si="29"/>
        <v>42695</v>
      </c>
      <c r="H61" s="44" t="s">
        <v>20</v>
      </c>
      <c r="L61" t="s">
        <v>244</v>
      </c>
      <c r="N61" s="3">
        <v>201.6</v>
      </c>
      <c r="O61" s="3">
        <v>25.2</v>
      </c>
      <c r="P61" s="3">
        <v>44.7</v>
      </c>
      <c r="Q61" s="3">
        <v>35.1</v>
      </c>
      <c r="R61" s="13">
        <v>4.5999999999999996</v>
      </c>
      <c r="S61" s="67">
        <f t="shared" ref="S61" si="43">SUM(O61:R61)</f>
        <v>109.6</v>
      </c>
      <c r="T61" s="20">
        <f t="shared" ref="T61" si="44">+N61-N62</f>
        <v>-0.80000000000001137</v>
      </c>
      <c r="U61" s="13">
        <f t="shared" ref="U61" si="45">+N61-U$5</f>
        <v>2</v>
      </c>
      <c r="V61" s="12">
        <f t="shared" ref="V61" si="46">+$N61*O61/100</f>
        <v>50.803199999999997</v>
      </c>
      <c r="W61" s="13">
        <f t="shared" ref="W61" si="47">+V61-W$5</f>
        <v>1.7031999999999954</v>
      </c>
      <c r="X61" s="3">
        <f t="shared" ref="X61" si="48">+$N61*P61/100</f>
        <v>90.115200000000002</v>
      </c>
      <c r="Y61" s="13">
        <f t="shared" ref="Y61" si="49">+X61-Y$5</f>
        <v>-0.48479999999999279</v>
      </c>
      <c r="Z61" s="3">
        <f t="shared" ref="Z61" si="50">+$N61*Q61/100</f>
        <v>70.761600000000001</v>
      </c>
      <c r="AA61" s="13">
        <f t="shared" ref="AA61" si="51">+Z61-AA$5</f>
        <v>0.66160000000000707</v>
      </c>
      <c r="AB61" s="3">
        <f t="shared" ref="AB61" si="52">+$N61*R61/100</f>
        <v>9.2735999999999983</v>
      </c>
      <c r="AC61" s="13">
        <f t="shared" ref="AC61" si="53">+AB61-AC$5</f>
        <v>7.3599999999999E-2</v>
      </c>
      <c r="AD61" s="3">
        <f t="shared" ref="AD61" si="54">+V61+X61+Z61+AB61</f>
        <v>220.95359999999999</v>
      </c>
      <c r="AE61" s="13">
        <f t="shared" ref="AE61" si="55">+AD61-AE$5</f>
        <v>1.9535999999999945</v>
      </c>
      <c r="AF61" s="27"/>
      <c r="AG61" s="23"/>
      <c r="AH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J61" s="3"/>
      <c r="BK61" s="3"/>
      <c r="BL61" s="3"/>
    </row>
    <row r="62" spans="6:64" x14ac:dyDescent="0.2">
      <c r="F62" s="43">
        <f t="shared" si="29"/>
        <v>325</v>
      </c>
      <c r="G62" s="61">
        <f t="shared" si="29"/>
        <v>42694</v>
      </c>
      <c r="H62" s="10" t="s">
        <v>35</v>
      </c>
      <c r="L62" t="s">
        <v>243</v>
      </c>
      <c r="N62" s="3">
        <v>202.4</v>
      </c>
      <c r="O62" s="3">
        <v>25.5</v>
      </c>
      <c r="P62" s="3">
        <v>44.6</v>
      </c>
      <c r="Q62" s="3">
        <v>34.799999999999997</v>
      </c>
      <c r="R62" s="13">
        <v>4.5999999999999996</v>
      </c>
      <c r="S62" s="67">
        <f t="shared" ref="S62:S69" si="56">SUM(O62:R62)</f>
        <v>109.49999999999999</v>
      </c>
      <c r="T62" s="20">
        <f t="shared" ref="T62:T68" si="57">+N62-N63</f>
        <v>0.59999999999999432</v>
      </c>
      <c r="U62" s="13">
        <f t="shared" ref="U62:U68" si="58">+N62-U$5</f>
        <v>2.8000000000000114</v>
      </c>
      <c r="V62" s="12">
        <f t="shared" ref="V62:V68" si="59">+$N62*O62/100</f>
        <v>51.611999999999995</v>
      </c>
      <c r="W62" s="13">
        <f t="shared" ref="W62:W68" si="60">+V62-W$5</f>
        <v>2.5119999999999933</v>
      </c>
      <c r="X62" s="3">
        <f t="shared" ref="X62:X68" si="61">+$N62*P62/100</f>
        <v>90.270400000000009</v>
      </c>
      <c r="Y62" s="13">
        <f t="shared" ref="Y62:Y68" si="62">+X62-Y$5</f>
        <v>-0.32959999999998502</v>
      </c>
      <c r="Z62" s="3">
        <f t="shared" ref="Z62:Z68" si="63">+$N62*Q62/100</f>
        <v>70.435199999999995</v>
      </c>
      <c r="AA62" s="13">
        <f t="shared" ref="AA62:AA68" si="64">+Z62-AA$5</f>
        <v>0.33520000000000039</v>
      </c>
      <c r="AB62" s="3">
        <f t="shared" ref="AB62:AB68" si="65">+$N62*R62/100</f>
        <v>9.3103999999999996</v>
      </c>
      <c r="AC62" s="13">
        <f t="shared" ref="AC62:AC68" si="66">+AB62-AC$5</f>
        <v>0.11040000000000028</v>
      </c>
      <c r="AD62" s="3">
        <f t="shared" ref="AD62:AD68" si="67">+V62+X62+Z62+AB62</f>
        <v>221.62800000000001</v>
      </c>
      <c r="AE62" s="13">
        <f t="shared" ref="AE62:AE68" si="68">+AD62-AE$5</f>
        <v>2.6280000000000143</v>
      </c>
      <c r="AF62" s="27"/>
      <c r="AG62" s="23"/>
      <c r="AH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J62" s="3"/>
      <c r="BK62" s="3"/>
      <c r="BL62" s="3"/>
    </row>
    <row r="63" spans="6:64" x14ac:dyDescent="0.2">
      <c r="F63" s="43">
        <f t="shared" si="29"/>
        <v>324</v>
      </c>
      <c r="G63" s="61">
        <f t="shared" si="29"/>
        <v>42693</v>
      </c>
      <c r="H63" s="44" t="s">
        <v>29</v>
      </c>
      <c r="L63" t="s">
        <v>241</v>
      </c>
      <c r="N63" s="3">
        <v>201.8</v>
      </c>
      <c r="O63" s="3">
        <v>25.3</v>
      </c>
      <c r="P63" s="3">
        <v>44.7</v>
      </c>
      <c r="Q63" s="3">
        <v>34.799999999999997</v>
      </c>
      <c r="R63" s="13">
        <v>4.5999999999999996</v>
      </c>
      <c r="S63" s="67">
        <f t="shared" si="56"/>
        <v>109.39999999999999</v>
      </c>
      <c r="T63" s="20">
        <f t="shared" si="57"/>
        <v>0.20000000000001705</v>
      </c>
      <c r="U63" s="13">
        <f t="shared" si="58"/>
        <v>2.2000000000000171</v>
      </c>
      <c r="V63" s="12">
        <f t="shared" si="59"/>
        <v>51.055400000000006</v>
      </c>
      <c r="W63" s="13">
        <f t="shared" si="60"/>
        <v>1.9554000000000045</v>
      </c>
      <c r="X63" s="3">
        <f t="shared" si="61"/>
        <v>90.204600000000013</v>
      </c>
      <c r="Y63" s="13">
        <f t="shared" si="62"/>
        <v>-0.39539999999998088</v>
      </c>
      <c r="Z63" s="3">
        <f t="shared" si="63"/>
        <v>70.226399999999998</v>
      </c>
      <c r="AA63" s="13">
        <f t="shared" si="64"/>
        <v>0.12640000000000384</v>
      </c>
      <c r="AB63" s="3">
        <f t="shared" si="65"/>
        <v>9.2827999999999999</v>
      </c>
      <c r="AC63" s="13">
        <f t="shared" si="66"/>
        <v>8.2800000000000651E-2</v>
      </c>
      <c r="AD63" s="3">
        <f t="shared" si="67"/>
        <v>220.76920000000001</v>
      </c>
      <c r="AE63" s="13">
        <f t="shared" si="68"/>
        <v>1.7692000000000121</v>
      </c>
      <c r="AF63" s="27"/>
      <c r="AG63" s="23"/>
      <c r="AH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J63" s="3"/>
      <c r="BK63" s="3"/>
      <c r="BL63" s="3"/>
    </row>
    <row r="64" spans="6:64" x14ac:dyDescent="0.2">
      <c r="F64" s="43">
        <f t="shared" si="29"/>
        <v>323</v>
      </c>
      <c r="G64" s="61">
        <f t="shared" si="29"/>
        <v>42692</v>
      </c>
      <c r="H64" s="10" t="s">
        <v>59</v>
      </c>
      <c r="N64" s="3">
        <v>201.6</v>
      </c>
      <c r="O64" s="3">
        <v>25.1</v>
      </c>
      <c r="P64" s="3">
        <v>44.9</v>
      </c>
      <c r="Q64" s="3">
        <v>34.9</v>
      </c>
      <c r="R64" s="13">
        <v>4.5999999999999996</v>
      </c>
      <c r="S64" s="67">
        <f t="shared" si="56"/>
        <v>109.5</v>
      </c>
      <c r="T64" s="20">
        <f t="shared" si="57"/>
        <v>1.7999999999999829</v>
      </c>
      <c r="U64" s="13">
        <f t="shared" si="58"/>
        <v>2</v>
      </c>
      <c r="V64" s="12">
        <f t="shared" si="59"/>
        <v>50.601599999999998</v>
      </c>
      <c r="W64" s="13">
        <f t="shared" si="60"/>
        <v>1.5015999999999963</v>
      </c>
      <c r="X64" s="3">
        <f t="shared" si="61"/>
        <v>90.5184</v>
      </c>
      <c r="Y64" s="13">
        <f t="shared" si="62"/>
        <v>-8.1599999999994566E-2</v>
      </c>
      <c r="Z64" s="3">
        <f t="shared" si="63"/>
        <v>70.358399999999989</v>
      </c>
      <c r="AA64" s="13">
        <f t="shared" si="64"/>
        <v>0.25839999999999463</v>
      </c>
      <c r="AB64" s="3">
        <f t="shared" si="65"/>
        <v>9.2735999999999983</v>
      </c>
      <c r="AC64" s="13">
        <f t="shared" si="66"/>
        <v>7.3599999999999E-2</v>
      </c>
      <c r="AD64" s="3">
        <f t="shared" si="67"/>
        <v>220.75199999999998</v>
      </c>
      <c r="AE64" s="13">
        <f t="shared" si="68"/>
        <v>1.7519999999999811</v>
      </c>
      <c r="AF64" s="27"/>
      <c r="AG64" s="23"/>
      <c r="AH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J64" s="3"/>
      <c r="BK64" s="3"/>
      <c r="BL64" s="3"/>
    </row>
    <row r="65" spans="6:64" x14ac:dyDescent="0.2">
      <c r="F65" s="43">
        <f t="shared" si="29"/>
        <v>322</v>
      </c>
      <c r="G65" s="61">
        <f t="shared" si="29"/>
        <v>42691</v>
      </c>
      <c r="H65" s="16" t="s">
        <v>36</v>
      </c>
      <c r="N65" s="3">
        <v>199.8</v>
      </c>
      <c r="O65" s="3">
        <v>24.9</v>
      </c>
      <c r="P65" s="3">
        <v>45.3</v>
      </c>
      <c r="Q65" s="3">
        <v>34.700000000000003</v>
      </c>
      <c r="R65" s="13">
        <v>4.5999999999999996</v>
      </c>
      <c r="S65" s="67">
        <f t="shared" si="56"/>
        <v>109.49999999999999</v>
      </c>
      <c r="T65" s="20">
        <f t="shared" si="57"/>
        <v>-0.59999999999999432</v>
      </c>
      <c r="U65" s="13">
        <f t="shared" si="58"/>
        <v>0.20000000000001705</v>
      </c>
      <c r="V65" s="12">
        <f t="shared" si="59"/>
        <v>49.750200000000007</v>
      </c>
      <c r="W65" s="13">
        <f t="shared" si="60"/>
        <v>0.65020000000000522</v>
      </c>
      <c r="X65" s="3">
        <f t="shared" si="61"/>
        <v>90.509399999999999</v>
      </c>
      <c r="Y65" s="13">
        <f t="shared" si="62"/>
        <v>-9.0599999999994907E-2</v>
      </c>
      <c r="Z65" s="3">
        <f t="shared" si="63"/>
        <v>69.330600000000018</v>
      </c>
      <c r="AA65" s="13">
        <f t="shared" si="64"/>
        <v>-0.7693999999999761</v>
      </c>
      <c r="AB65" s="3">
        <f t="shared" si="65"/>
        <v>9.1907999999999994</v>
      </c>
      <c r="AC65" s="13">
        <f t="shared" si="66"/>
        <v>-9.1999999999998749E-3</v>
      </c>
      <c r="AD65" s="3">
        <f t="shared" si="67"/>
        <v>218.78100000000003</v>
      </c>
      <c r="AE65" s="13">
        <f t="shared" si="68"/>
        <v>-0.21899999999996567</v>
      </c>
      <c r="AF65" s="27"/>
      <c r="AG65" s="23"/>
      <c r="AH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J65" s="3"/>
      <c r="BK65" s="3"/>
      <c r="BL65" s="3"/>
    </row>
    <row r="66" spans="6:64" x14ac:dyDescent="0.2">
      <c r="F66" s="43">
        <f t="shared" si="29"/>
        <v>321</v>
      </c>
      <c r="G66" s="61">
        <f t="shared" si="29"/>
        <v>42690</v>
      </c>
      <c r="H66" s="44" t="s">
        <v>40</v>
      </c>
      <c r="N66" s="3">
        <v>200.4</v>
      </c>
      <c r="O66" s="3">
        <v>24.9</v>
      </c>
      <c r="P66" s="3">
        <v>45</v>
      </c>
      <c r="Q66" s="3">
        <v>35.200000000000003</v>
      </c>
      <c r="R66" s="13">
        <v>4.5999999999999996</v>
      </c>
      <c r="S66" s="67">
        <f t="shared" si="56"/>
        <v>109.7</v>
      </c>
      <c r="T66" s="20">
        <f t="shared" si="57"/>
        <v>-0.59999999999999432</v>
      </c>
      <c r="U66" s="13">
        <f t="shared" si="58"/>
        <v>0.80000000000001137</v>
      </c>
      <c r="V66" s="12">
        <f t="shared" si="59"/>
        <v>49.8996</v>
      </c>
      <c r="W66" s="13">
        <f t="shared" si="60"/>
        <v>0.79959999999999809</v>
      </c>
      <c r="X66" s="3">
        <f t="shared" si="61"/>
        <v>90.18</v>
      </c>
      <c r="Y66" s="13">
        <f t="shared" si="62"/>
        <v>-0.41999999999998749</v>
      </c>
      <c r="Z66" s="3">
        <f t="shared" si="63"/>
        <v>70.540800000000004</v>
      </c>
      <c r="AA66" s="13">
        <f t="shared" si="64"/>
        <v>0.44080000000001007</v>
      </c>
      <c r="AB66" s="3">
        <f t="shared" si="65"/>
        <v>9.218399999999999</v>
      </c>
      <c r="AC66" s="13">
        <f t="shared" si="66"/>
        <v>1.839999999999975E-2</v>
      </c>
      <c r="AD66" s="3">
        <f t="shared" si="67"/>
        <v>219.83880000000002</v>
      </c>
      <c r="AE66" s="13">
        <f t="shared" si="68"/>
        <v>0.83880000000002042</v>
      </c>
      <c r="AF66" s="27"/>
      <c r="AG66" s="23"/>
      <c r="AH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J66" s="3"/>
      <c r="BK66" s="3"/>
      <c r="BL66" s="3"/>
    </row>
    <row r="67" spans="6:64" x14ac:dyDescent="0.2">
      <c r="F67" s="43">
        <f t="shared" si="29"/>
        <v>320</v>
      </c>
      <c r="G67" s="61">
        <f t="shared" si="29"/>
        <v>42689</v>
      </c>
      <c r="H67" s="44" t="s">
        <v>38</v>
      </c>
      <c r="N67" s="3">
        <v>201</v>
      </c>
      <c r="O67" s="3">
        <v>25</v>
      </c>
      <c r="P67" s="3">
        <v>44.8</v>
      </c>
      <c r="Q67" s="3">
        <v>35.299999999999997</v>
      </c>
      <c r="R67" s="13">
        <v>4.5999999999999996</v>
      </c>
      <c r="S67" s="67">
        <f t="shared" si="56"/>
        <v>109.69999999999999</v>
      </c>
      <c r="T67" s="20">
        <f t="shared" si="57"/>
        <v>-1.8000000000000114</v>
      </c>
      <c r="U67" s="13">
        <f t="shared" si="58"/>
        <v>1.4000000000000057</v>
      </c>
      <c r="V67" s="12">
        <f t="shared" si="59"/>
        <v>50.25</v>
      </c>
      <c r="W67" s="13">
        <f t="shared" si="60"/>
        <v>1.1499999999999986</v>
      </c>
      <c r="X67" s="3">
        <f t="shared" si="61"/>
        <v>90.047999999999988</v>
      </c>
      <c r="Y67" s="13">
        <f t="shared" si="62"/>
        <v>-0.55200000000000671</v>
      </c>
      <c r="Z67" s="3">
        <f t="shared" si="63"/>
        <v>70.952999999999989</v>
      </c>
      <c r="AA67" s="13">
        <f t="shared" si="64"/>
        <v>0.85299999999999443</v>
      </c>
      <c r="AB67" s="3">
        <f t="shared" si="65"/>
        <v>9.2459999999999987</v>
      </c>
      <c r="AC67" s="13">
        <f t="shared" si="66"/>
        <v>4.5999999999999375E-2</v>
      </c>
      <c r="AD67" s="3">
        <f t="shared" si="67"/>
        <v>220.49699999999999</v>
      </c>
      <c r="AE67" s="13">
        <f t="shared" si="68"/>
        <v>1.4969999999999857</v>
      </c>
      <c r="AF67" s="27"/>
      <c r="AG67" s="23"/>
      <c r="AH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J67" s="3"/>
      <c r="BK67" s="3"/>
      <c r="BL67" s="3"/>
    </row>
    <row r="68" spans="6:64" x14ac:dyDescent="0.2">
      <c r="F68" s="43">
        <f t="shared" si="29"/>
        <v>319</v>
      </c>
      <c r="G68" s="61">
        <f t="shared" si="29"/>
        <v>42688</v>
      </c>
      <c r="H68" s="44" t="s">
        <v>20</v>
      </c>
      <c r="N68" s="3">
        <v>202.8</v>
      </c>
      <c r="O68" s="3">
        <v>25.2</v>
      </c>
      <c r="P68" s="3">
        <v>44.4</v>
      </c>
      <c r="Q68" s="3">
        <v>35.5</v>
      </c>
      <c r="R68" s="13">
        <v>4.5999999999999996</v>
      </c>
      <c r="S68" s="67">
        <f t="shared" si="56"/>
        <v>109.69999999999999</v>
      </c>
      <c r="T68" s="20">
        <f t="shared" si="57"/>
        <v>0.80000000000001137</v>
      </c>
      <c r="U68" s="13">
        <f t="shared" si="58"/>
        <v>3.2000000000000171</v>
      </c>
      <c r="V68" s="12">
        <f t="shared" si="59"/>
        <v>51.105600000000003</v>
      </c>
      <c r="W68" s="13">
        <f t="shared" si="60"/>
        <v>2.0056000000000012</v>
      </c>
      <c r="X68" s="3">
        <f t="shared" si="61"/>
        <v>90.043199999999999</v>
      </c>
      <c r="Y68" s="13">
        <f t="shared" si="62"/>
        <v>-0.55679999999999552</v>
      </c>
      <c r="Z68" s="3">
        <f t="shared" si="63"/>
        <v>71.994</v>
      </c>
      <c r="AA68" s="13">
        <f t="shared" si="64"/>
        <v>1.8940000000000055</v>
      </c>
      <c r="AB68" s="3">
        <f t="shared" si="65"/>
        <v>9.3287999999999993</v>
      </c>
      <c r="AC68" s="13">
        <f t="shared" si="66"/>
        <v>0.12880000000000003</v>
      </c>
      <c r="AD68" s="3">
        <f t="shared" si="67"/>
        <v>222.4716</v>
      </c>
      <c r="AE68" s="13">
        <f t="shared" si="68"/>
        <v>3.4715999999999951</v>
      </c>
      <c r="AF68" s="13"/>
      <c r="AG68" s="23"/>
      <c r="AH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J68" s="3"/>
      <c r="BK68" s="3"/>
      <c r="BL68" s="3"/>
    </row>
    <row r="69" spans="6:64" x14ac:dyDescent="0.2">
      <c r="F69" s="43">
        <f t="shared" si="29"/>
        <v>318</v>
      </c>
      <c r="G69" s="61">
        <f t="shared" si="29"/>
        <v>42687</v>
      </c>
      <c r="H69" s="10" t="s">
        <v>35</v>
      </c>
      <c r="L69" t="s">
        <v>242</v>
      </c>
      <c r="M69" t="s">
        <v>237</v>
      </c>
      <c r="N69" s="3">
        <v>202</v>
      </c>
      <c r="O69" s="3">
        <v>25.2</v>
      </c>
      <c r="P69" s="3">
        <v>44.6</v>
      </c>
      <c r="Q69" s="3">
        <v>35.299999999999997</v>
      </c>
      <c r="R69" s="13">
        <v>4.5999999999999996</v>
      </c>
      <c r="S69" s="67">
        <f t="shared" si="56"/>
        <v>109.69999999999999</v>
      </c>
      <c r="T69" s="20">
        <f t="shared" ref="T69" si="69">+N69-N70</f>
        <v>0.40000000000000568</v>
      </c>
      <c r="U69" s="13">
        <f t="shared" ref="U69" si="70">+N69-U$5</f>
        <v>2.4000000000000057</v>
      </c>
      <c r="V69" s="12">
        <f t="shared" ref="V69" si="71">+$N69*O69/100</f>
        <v>50.903999999999996</v>
      </c>
      <c r="W69" s="13">
        <f t="shared" ref="W69" si="72">+V69-W$5</f>
        <v>1.8039999999999949</v>
      </c>
      <c r="X69" s="3">
        <f t="shared" ref="X69" si="73">+$N69*P69/100</f>
        <v>90.092000000000013</v>
      </c>
      <c r="Y69" s="13">
        <f t="shared" ref="Y69" si="74">+X69-Y$5</f>
        <v>-0.50799999999998136</v>
      </c>
      <c r="Z69" s="3">
        <f t="shared" ref="Z69" si="75">+$N69*Q69/100</f>
        <v>71.305999999999997</v>
      </c>
      <c r="AA69" s="13">
        <f t="shared" ref="AA69" si="76">+Z69-AA$5</f>
        <v>1.2060000000000031</v>
      </c>
      <c r="AB69" s="3">
        <f t="shared" ref="AB69" si="77">+$N69*R69/100</f>
        <v>9.2919999999999998</v>
      </c>
      <c r="AC69" s="13">
        <f t="shared" ref="AC69" si="78">+AB69-AC$5</f>
        <v>9.2000000000000526E-2</v>
      </c>
      <c r="AD69" s="3">
        <f t="shared" ref="AD69" si="79">+V69+X69+Z69+AB69</f>
        <v>221.59400000000002</v>
      </c>
      <c r="AE69" s="13">
        <f t="shared" ref="AE69" si="80">+AD69-AE$5</f>
        <v>2.5940000000000225</v>
      </c>
      <c r="AF69" s="27"/>
      <c r="AG69" s="23"/>
      <c r="AH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J69" s="3"/>
      <c r="BK69" s="3"/>
      <c r="BL69" s="3"/>
    </row>
    <row r="70" spans="6:64" x14ac:dyDescent="0.2">
      <c r="F70" s="43">
        <f t="shared" si="29"/>
        <v>317</v>
      </c>
      <c r="G70" s="61">
        <f t="shared" si="29"/>
        <v>42686</v>
      </c>
      <c r="H70" s="44" t="s">
        <v>29</v>
      </c>
      <c r="N70" s="3">
        <v>201.6</v>
      </c>
      <c r="O70" s="3">
        <v>25.2</v>
      </c>
      <c r="P70" s="3">
        <v>44.7</v>
      </c>
      <c r="Q70" s="3">
        <v>35.1</v>
      </c>
      <c r="R70" s="13">
        <v>4.5999999999999996</v>
      </c>
      <c r="S70" s="67">
        <f t="shared" ref="S70" si="81">SUM(O70:R70)</f>
        <v>109.6</v>
      </c>
      <c r="T70" s="20">
        <f t="shared" ref="T70" si="82">+N70-N71</f>
        <v>0.79999999999998295</v>
      </c>
      <c r="U70" s="13">
        <f t="shared" ref="U70" si="83">+N70-U$5</f>
        <v>2</v>
      </c>
      <c r="V70" s="12">
        <f t="shared" ref="V70" si="84">+$N70*O70/100</f>
        <v>50.803199999999997</v>
      </c>
      <c r="W70" s="13">
        <f t="shared" ref="W70" si="85">+V70-W$5</f>
        <v>1.7031999999999954</v>
      </c>
      <c r="X70" s="3">
        <f t="shared" ref="X70" si="86">+$N70*P70/100</f>
        <v>90.115200000000002</v>
      </c>
      <c r="Y70" s="13">
        <f t="shared" ref="Y70" si="87">+X70-Y$5</f>
        <v>-0.48479999999999279</v>
      </c>
      <c r="Z70" s="3">
        <f t="shared" ref="Z70" si="88">+$N70*Q70/100</f>
        <v>70.761600000000001</v>
      </c>
      <c r="AA70" s="13">
        <f t="shared" ref="AA70" si="89">+Z70-AA$5</f>
        <v>0.66160000000000707</v>
      </c>
      <c r="AB70" s="3">
        <f t="shared" ref="AB70" si="90">+$N70*R70/100</f>
        <v>9.2735999999999983</v>
      </c>
      <c r="AC70" s="13">
        <f t="shared" ref="AC70" si="91">+AB70-AC$5</f>
        <v>7.3599999999999E-2</v>
      </c>
      <c r="AD70" s="3">
        <f t="shared" ref="AD70" si="92">+V70+X70+Z70+AB70</f>
        <v>220.95359999999999</v>
      </c>
      <c r="AE70" s="13">
        <f t="shared" ref="AE70" si="93">+AD70-AE$5</f>
        <v>1.9535999999999945</v>
      </c>
      <c r="AF70" s="27"/>
      <c r="AG70" s="23"/>
      <c r="AH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J70" s="3"/>
      <c r="BK70" s="3"/>
      <c r="BL70" s="3"/>
    </row>
    <row r="71" spans="6:64" x14ac:dyDescent="0.2">
      <c r="F71" s="43">
        <f t="shared" si="29"/>
        <v>316</v>
      </c>
      <c r="G71" s="61">
        <f t="shared" si="29"/>
        <v>42685</v>
      </c>
      <c r="H71" s="10" t="s">
        <v>59</v>
      </c>
      <c r="N71" s="3">
        <v>200.8</v>
      </c>
      <c r="O71" s="3">
        <v>25.1</v>
      </c>
      <c r="P71" s="3">
        <v>44.9</v>
      </c>
      <c r="Q71" s="3">
        <v>34.9</v>
      </c>
      <c r="R71" s="13">
        <v>4.5999999999999996</v>
      </c>
      <c r="S71" s="67">
        <f t="shared" ref="S71" si="94">SUM(O71:R71)</f>
        <v>109.5</v>
      </c>
      <c r="T71" s="20">
        <f t="shared" ref="T71" si="95">+N71-N72</f>
        <v>0.60000000000002274</v>
      </c>
      <c r="U71" s="13">
        <f t="shared" ref="U71" si="96">+N71-U$5</f>
        <v>1.2000000000000171</v>
      </c>
      <c r="V71" s="12">
        <f t="shared" ref="V71" si="97">+$N71*O71/100</f>
        <v>50.400800000000011</v>
      </c>
      <c r="W71" s="13">
        <f t="shared" ref="W71" si="98">+V71-W$5</f>
        <v>1.3008000000000095</v>
      </c>
      <c r="X71" s="3">
        <f t="shared" ref="X71" si="99">+$N71*P71/100</f>
        <v>90.159199999999998</v>
      </c>
      <c r="Y71" s="13">
        <f t="shared" ref="Y71" si="100">+X71-Y$5</f>
        <v>-0.44079999999999586</v>
      </c>
      <c r="Z71" s="3">
        <f t="shared" ref="Z71" si="101">+$N71*Q71/100</f>
        <v>70.0792</v>
      </c>
      <c r="AA71" s="13">
        <f t="shared" ref="AA71" si="102">+Z71-AA$5</f>
        <v>-2.0799999999994156E-2</v>
      </c>
      <c r="AB71" s="3">
        <f t="shared" ref="AB71" si="103">+$N71*R71/100</f>
        <v>9.2367999999999988</v>
      </c>
      <c r="AC71" s="13">
        <f t="shared" ref="AC71" si="104">+AB71-AC$5</f>
        <v>3.67999999999995E-2</v>
      </c>
      <c r="AD71" s="3">
        <f t="shared" ref="AD71" si="105">+V71+X71+Z71+AB71</f>
        <v>219.876</v>
      </c>
      <c r="AE71" s="13">
        <f t="shared" ref="AE71" si="106">+AD71-AE$5</f>
        <v>0.87600000000000477</v>
      </c>
      <c r="AF71" s="27"/>
      <c r="AG71" s="23"/>
      <c r="AH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J71" s="3"/>
      <c r="BK71" s="3"/>
      <c r="BL71" s="3"/>
    </row>
    <row r="72" spans="6:64" x14ac:dyDescent="0.2">
      <c r="F72" s="43">
        <f t="shared" ref="F72:G78" si="107">+F73+1</f>
        <v>315</v>
      </c>
      <c r="G72" s="61">
        <f t="shared" si="107"/>
        <v>42684</v>
      </c>
      <c r="H72" s="16" t="s">
        <v>36</v>
      </c>
      <c r="N72" s="3">
        <v>200.2</v>
      </c>
      <c r="O72" s="3">
        <v>24.9</v>
      </c>
      <c r="P72" s="3">
        <v>45</v>
      </c>
      <c r="Q72" s="3">
        <v>35.200000000000003</v>
      </c>
      <c r="R72" s="13">
        <v>4.5999999999999996</v>
      </c>
      <c r="S72" s="67">
        <f t="shared" ref="S72:S78" si="108">SUM(O72:R72)</f>
        <v>109.7</v>
      </c>
      <c r="T72" s="20">
        <f t="shared" ref="T72:T78" si="109">+N72-N73</f>
        <v>-2.6000000000000227</v>
      </c>
      <c r="U72" s="13">
        <f t="shared" ref="U72:U78" si="110">+N72-U$5</f>
        <v>0.59999999999999432</v>
      </c>
      <c r="V72" s="12">
        <f t="shared" ref="V72:V78" si="111">+$N72*O72/100</f>
        <v>49.849799999999995</v>
      </c>
      <c r="W72" s="13">
        <f t="shared" ref="W72:W78" si="112">+V72-W$5</f>
        <v>0.74979999999999336</v>
      </c>
      <c r="X72" s="3">
        <f t="shared" ref="X72:X78" si="113">+$N72*P72/100</f>
        <v>90.09</v>
      </c>
      <c r="Y72" s="13">
        <f t="shared" ref="Y72:Y78" si="114">+X72-Y$5</f>
        <v>-0.50999999999999091</v>
      </c>
      <c r="Z72" s="3">
        <f t="shared" ref="Z72:Z78" si="115">+$N72*Q72/100</f>
        <v>70.470399999999998</v>
      </c>
      <c r="AA72" s="13">
        <f t="shared" ref="AA72:AA78" si="116">+Z72-AA$5</f>
        <v>0.37040000000000362</v>
      </c>
      <c r="AB72" s="3">
        <f t="shared" ref="AB72:AB78" si="117">+$N72*R72/100</f>
        <v>9.2091999999999992</v>
      </c>
      <c r="AC72" s="13">
        <f t="shared" ref="AC72:AC78" si="118">+AB72-AC$5</f>
        <v>9.1999999999998749E-3</v>
      </c>
      <c r="AD72" s="3">
        <f t="shared" ref="AD72:AD78" si="119">+V72+X72+Z72+AB72</f>
        <v>219.61939999999998</v>
      </c>
      <c r="AE72" s="13">
        <f t="shared" ref="AE72:AE78" si="120">+AD72-AE$5</f>
        <v>0.61939999999998463</v>
      </c>
      <c r="AF72" s="27"/>
      <c r="AG72" s="23"/>
      <c r="AH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J72" s="3"/>
      <c r="BK72" s="3"/>
      <c r="BL72" s="3"/>
    </row>
    <row r="73" spans="6:64" x14ac:dyDescent="0.2">
      <c r="F73" s="43">
        <f t="shared" si="107"/>
        <v>314</v>
      </c>
      <c r="G73" s="61">
        <f t="shared" si="107"/>
        <v>42683</v>
      </c>
      <c r="H73" s="44" t="s">
        <v>40</v>
      </c>
      <c r="L73" t="s">
        <v>239</v>
      </c>
      <c r="N73" s="3">
        <v>202.8</v>
      </c>
      <c r="O73" s="3">
        <v>25.6</v>
      </c>
      <c r="P73" s="3">
        <v>44.4</v>
      </c>
      <c r="Q73" s="3">
        <v>34.9</v>
      </c>
      <c r="R73" s="13">
        <v>4.5999999999999996</v>
      </c>
      <c r="S73" s="67">
        <f t="shared" si="108"/>
        <v>109.5</v>
      </c>
      <c r="T73" s="20">
        <f t="shared" si="109"/>
        <v>2.6000000000000227</v>
      </c>
      <c r="U73" s="13">
        <f t="shared" si="110"/>
        <v>3.2000000000000171</v>
      </c>
      <c r="V73" s="12">
        <f t="shared" si="111"/>
        <v>51.916800000000002</v>
      </c>
      <c r="W73" s="13">
        <f t="shared" si="112"/>
        <v>2.8168000000000006</v>
      </c>
      <c r="X73" s="3">
        <f t="shared" si="113"/>
        <v>90.043199999999999</v>
      </c>
      <c r="Y73" s="13">
        <f t="shared" si="114"/>
        <v>-0.55679999999999552</v>
      </c>
      <c r="Z73" s="3">
        <f t="shared" si="115"/>
        <v>70.777200000000008</v>
      </c>
      <c r="AA73" s="13">
        <f t="shared" si="116"/>
        <v>0.67720000000001335</v>
      </c>
      <c r="AB73" s="3">
        <f t="shared" si="117"/>
        <v>9.3287999999999993</v>
      </c>
      <c r="AC73" s="13">
        <f t="shared" si="118"/>
        <v>0.12880000000000003</v>
      </c>
      <c r="AD73" s="3">
        <f t="shared" si="119"/>
        <v>222.06600000000003</v>
      </c>
      <c r="AE73" s="13">
        <f t="shared" si="120"/>
        <v>3.0660000000000309</v>
      </c>
      <c r="AF73" s="27"/>
      <c r="AG73" s="23"/>
      <c r="AH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J73" s="3"/>
      <c r="BK73" s="3"/>
      <c r="BL73" s="3"/>
    </row>
    <row r="74" spans="6:64" x14ac:dyDescent="0.2">
      <c r="F74" s="43">
        <f t="shared" si="107"/>
        <v>313</v>
      </c>
      <c r="G74" s="61">
        <f t="shared" si="107"/>
        <v>42682</v>
      </c>
      <c r="H74" s="44" t="s">
        <v>38</v>
      </c>
      <c r="L74" t="s">
        <v>238</v>
      </c>
      <c r="N74" s="3">
        <v>200.2</v>
      </c>
      <c r="O74" s="3">
        <v>24.8</v>
      </c>
      <c r="P74" s="3">
        <v>45.3</v>
      </c>
      <c r="Q74" s="3">
        <v>35.1</v>
      </c>
      <c r="R74" s="13">
        <v>4.5999999999999996</v>
      </c>
      <c r="S74" s="67">
        <f t="shared" si="108"/>
        <v>109.79999999999998</v>
      </c>
      <c r="T74" s="20">
        <f t="shared" si="109"/>
        <v>0.19999999999998863</v>
      </c>
      <c r="U74" s="13">
        <f t="shared" si="110"/>
        <v>0.59999999999999432</v>
      </c>
      <c r="V74" s="12">
        <f t="shared" si="111"/>
        <v>49.6496</v>
      </c>
      <c r="W74" s="13">
        <f t="shared" si="112"/>
        <v>0.54959999999999809</v>
      </c>
      <c r="X74" s="3">
        <f t="shared" si="113"/>
        <v>90.690599999999989</v>
      </c>
      <c r="Y74" s="13">
        <f t="shared" si="114"/>
        <v>9.0599999999994907E-2</v>
      </c>
      <c r="Z74" s="3">
        <f t="shared" si="115"/>
        <v>70.270199999999988</v>
      </c>
      <c r="AA74" s="13">
        <f t="shared" si="116"/>
        <v>0.17019999999999413</v>
      </c>
      <c r="AB74" s="3">
        <f t="shared" si="117"/>
        <v>9.2091999999999992</v>
      </c>
      <c r="AC74" s="13">
        <f t="shared" si="118"/>
        <v>9.1999999999998749E-3</v>
      </c>
      <c r="AD74" s="3">
        <f t="shared" si="119"/>
        <v>219.81959999999998</v>
      </c>
      <c r="AE74" s="13">
        <f t="shared" si="120"/>
        <v>0.8195999999999799</v>
      </c>
      <c r="AF74" s="27"/>
      <c r="AG74" s="23"/>
      <c r="AH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J74" s="3"/>
      <c r="BK74" s="3"/>
      <c r="BL74" s="3"/>
    </row>
    <row r="75" spans="6:64" x14ac:dyDescent="0.2">
      <c r="F75" s="43">
        <f t="shared" si="107"/>
        <v>312</v>
      </c>
      <c r="G75" s="61">
        <f t="shared" si="107"/>
        <v>42681</v>
      </c>
      <c r="H75" s="44" t="s">
        <v>20</v>
      </c>
      <c r="N75" s="3">
        <v>200</v>
      </c>
      <c r="O75" s="3">
        <v>24.6</v>
      </c>
      <c r="P75" s="3">
        <v>45.2</v>
      </c>
      <c r="Q75" s="3">
        <v>35.5</v>
      </c>
      <c r="R75" s="13">
        <v>4.5999999999999996</v>
      </c>
      <c r="S75" s="67">
        <f t="shared" si="108"/>
        <v>109.9</v>
      </c>
      <c r="T75" s="20">
        <f t="shared" si="109"/>
        <v>-1</v>
      </c>
      <c r="U75" s="13">
        <f t="shared" si="110"/>
        <v>0.40000000000000568</v>
      </c>
      <c r="V75" s="12">
        <f t="shared" si="111"/>
        <v>49.2</v>
      </c>
      <c r="W75" s="13">
        <f t="shared" si="112"/>
        <v>0.10000000000000142</v>
      </c>
      <c r="X75" s="3">
        <f t="shared" si="113"/>
        <v>90.4</v>
      </c>
      <c r="Y75" s="13">
        <f t="shared" si="114"/>
        <v>-0.19999999999998863</v>
      </c>
      <c r="Z75" s="3">
        <f t="shared" si="115"/>
        <v>71</v>
      </c>
      <c r="AA75" s="13">
        <f t="shared" si="116"/>
        <v>0.90000000000000568</v>
      </c>
      <c r="AB75" s="3">
        <f t="shared" si="117"/>
        <v>9.1999999999999993</v>
      </c>
      <c r="AC75" s="13">
        <f t="shared" si="118"/>
        <v>0</v>
      </c>
      <c r="AD75" s="3">
        <f t="shared" si="119"/>
        <v>219.8</v>
      </c>
      <c r="AE75" s="13">
        <f t="shared" si="120"/>
        <v>0.80000000000001137</v>
      </c>
      <c r="AF75" s="27"/>
      <c r="AG75" s="23"/>
      <c r="AH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J75" s="3"/>
      <c r="BK75" s="3"/>
      <c r="BL75" s="3"/>
    </row>
    <row r="76" spans="6:64" x14ac:dyDescent="0.2">
      <c r="F76" s="43">
        <f t="shared" si="107"/>
        <v>311</v>
      </c>
      <c r="G76" s="61">
        <f t="shared" si="107"/>
        <v>42680</v>
      </c>
      <c r="H76" s="10" t="s">
        <v>35</v>
      </c>
      <c r="N76" s="3">
        <v>201</v>
      </c>
      <c r="O76" s="3">
        <v>25</v>
      </c>
      <c r="P76" s="3">
        <v>44.8</v>
      </c>
      <c r="Q76" s="3">
        <v>35.299999999999997</v>
      </c>
      <c r="R76" s="13">
        <v>4.5999999999999996</v>
      </c>
      <c r="S76" s="67">
        <f t="shared" si="108"/>
        <v>109.69999999999999</v>
      </c>
      <c r="T76" s="20">
        <f t="shared" si="109"/>
        <v>0</v>
      </c>
      <c r="U76" s="13">
        <f t="shared" si="110"/>
        <v>1.4000000000000057</v>
      </c>
      <c r="V76" s="12">
        <f t="shared" si="111"/>
        <v>50.25</v>
      </c>
      <c r="W76" s="13">
        <f t="shared" si="112"/>
        <v>1.1499999999999986</v>
      </c>
      <c r="X76" s="3">
        <f t="shared" si="113"/>
        <v>90.047999999999988</v>
      </c>
      <c r="Y76" s="13">
        <f t="shared" si="114"/>
        <v>-0.55200000000000671</v>
      </c>
      <c r="Z76" s="3">
        <f t="shared" si="115"/>
        <v>70.952999999999989</v>
      </c>
      <c r="AA76" s="13">
        <f t="shared" si="116"/>
        <v>0.85299999999999443</v>
      </c>
      <c r="AB76" s="3">
        <f t="shared" si="117"/>
        <v>9.2459999999999987</v>
      </c>
      <c r="AC76" s="13">
        <f t="shared" si="118"/>
        <v>4.5999999999999375E-2</v>
      </c>
      <c r="AD76" s="3">
        <f t="shared" si="119"/>
        <v>220.49699999999999</v>
      </c>
      <c r="AE76" s="13">
        <f t="shared" si="120"/>
        <v>1.4969999999999857</v>
      </c>
      <c r="AF76" s="27"/>
      <c r="AG76" s="23"/>
      <c r="AH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J76" s="3"/>
      <c r="BK76" s="3"/>
      <c r="BL76" s="3"/>
    </row>
    <row r="77" spans="6:64" x14ac:dyDescent="0.2">
      <c r="F77" s="43">
        <f t="shared" si="107"/>
        <v>310</v>
      </c>
      <c r="G77" s="61">
        <f t="shared" si="107"/>
        <v>42679</v>
      </c>
      <c r="H77" s="44" t="s">
        <v>29</v>
      </c>
      <c r="L77" t="s">
        <v>240</v>
      </c>
      <c r="N77" s="3">
        <v>201</v>
      </c>
      <c r="O77" s="3">
        <v>25</v>
      </c>
      <c r="P77" s="3">
        <v>44.8</v>
      </c>
      <c r="Q77" s="3">
        <v>35.299999999999997</v>
      </c>
      <c r="R77" s="13">
        <v>4.5999999999999996</v>
      </c>
      <c r="S77" s="67">
        <f t="shared" si="108"/>
        <v>109.69999999999999</v>
      </c>
      <c r="T77" s="20">
        <f t="shared" si="109"/>
        <v>0</v>
      </c>
      <c r="U77" s="13">
        <f t="shared" si="110"/>
        <v>1.4000000000000057</v>
      </c>
      <c r="V77" s="12">
        <f t="shared" si="111"/>
        <v>50.25</v>
      </c>
      <c r="W77" s="13">
        <f t="shared" si="112"/>
        <v>1.1499999999999986</v>
      </c>
      <c r="X77" s="3">
        <f t="shared" si="113"/>
        <v>90.047999999999988</v>
      </c>
      <c r="Y77" s="13">
        <f t="shared" si="114"/>
        <v>-0.55200000000000671</v>
      </c>
      <c r="Z77" s="3">
        <f t="shared" si="115"/>
        <v>70.952999999999989</v>
      </c>
      <c r="AA77" s="13">
        <f t="shared" si="116"/>
        <v>0.85299999999999443</v>
      </c>
      <c r="AB77" s="3">
        <f t="shared" si="117"/>
        <v>9.2459999999999987</v>
      </c>
      <c r="AC77" s="13">
        <f t="shared" si="118"/>
        <v>4.5999999999999375E-2</v>
      </c>
      <c r="AD77" s="3">
        <f t="shared" si="119"/>
        <v>220.49699999999999</v>
      </c>
      <c r="AE77" s="13">
        <f t="shared" si="120"/>
        <v>1.4969999999999857</v>
      </c>
      <c r="AF77" s="27"/>
      <c r="AG77" s="23"/>
      <c r="AH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J77" s="3"/>
      <c r="BK77" s="3"/>
      <c r="BL77" s="3"/>
    </row>
    <row r="78" spans="6:64" x14ac:dyDescent="0.2">
      <c r="F78" s="43">
        <f t="shared" si="107"/>
        <v>309</v>
      </c>
      <c r="G78" s="61">
        <f t="shared" si="107"/>
        <v>42678</v>
      </c>
      <c r="H78" s="10" t="s">
        <v>59</v>
      </c>
      <c r="N78" s="3">
        <v>201</v>
      </c>
      <c r="O78" s="3">
        <v>24.9</v>
      </c>
      <c r="P78" s="3">
        <v>44.7</v>
      </c>
      <c r="Q78" s="3">
        <v>35.6</v>
      </c>
      <c r="R78" s="13">
        <v>4.5999999999999996</v>
      </c>
      <c r="S78" s="67">
        <f t="shared" si="108"/>
        <v>109.79999999999998</v>
      </c>
      <c r="T78" s="20">
        <f t="shared" si="109"/>
        <v>2</v>
      </c>
      <c r="U78" s="13">
        <f t="shared" si="110"/>
        <v>1.4000000000000057</v>
      </c>
      <c r="V78" s="12">
        <f t="shared" si="111"/>
        <v>50.048999999999999</v>
      </c>
      <c r="W78" s="13">
        <f t="shared" si="112"/>
        <v>0.94899999999999807</v>
      </c>
      <c r="X78" s="3">
        <f t="shared" si="113"/>
        <v>89.847000000000008</v>
      </c>
      <c r="Y78" s="13">
        <f t="shared" si="114"/>
        <v>-0.7529999999999859</v>
      </c>
      <c r="Z78" s="3">
        <f t="shared" si="115"/>
        <v>71.555999999999997</v>
      </c>
      <c r="AA78" s="13">
        <f t="shared" si="116"/>
        <v>1.4560000000000031</v>
      </c>
      <c r="AB78" s="3">
        <f t="shared" si="117"/>
        <v>9.2459999999999987</v>
      </c>
      <c r="AC78" s="13">
        <f t="shared" si="118"/>
        <v>4.5999999999999375E-2</v>
      </c>
      <c r="AD78" s="3">
        <f t="shared" si="119"/>
        <v>220.69800000000001</v>
      </c>
      <c r="AE78" s="13">
        <f t="shared" si="120"/>
        <v>1.6980000000000075</v>
      </c>
      <c r="AF78" s="27"/>
      <c r="AG78" s="23"/>
      <c r="AH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J78" s="3"/>
      <c r="BK78" s="3"/>
      <c r="BL78" s="3"/>
    </row>
    <row r="79" spans="6:64" x14ac:dyDescent="0.2">
      <c r="F79" s="43">
        <f t="shared" ref="F79:G83" si="121">+F80+1</f>
        <v>308</v>
      </c>
      <c r="G79" s="61">
        <f t="shared" si="121"/>
        <v>42677</v>
      </c>
      <c r="H79" s="16" t="s">
        <v>36</v>
      </c>
      <c r="N79" s="3">
        <v>199</v>
      </c>
      <c r="O79" s="3">
        <v>24.5</v>
      </c>
      <c r="P79" s="3">
        <v>45.3</v>
      </c>
      <c r="Q79" s="3">
        <v>35.5</v>
      </c>
      <c r="R79" s="13">
        <v>4.5999999999999996</v>
      </c>
      <c r="S79" s="67">
        <f t="shared" ref="S79:S82" si="122">SUM(O79:R79)</f>
        <v>109.89999999999999</v>
      </c>
      <c r="T79" s="20">
        <f t="shared" ref="T79:T82" si="123">+N79-N80</f>
        <v>0.40000000000000568</v>
      </c>
      <c r="U79" s="13">
        <f t="shared" ref="U79:U82" si="124">+N79-U$5</f>
        <v>-0.59999999999999432</v>
      </c>
      <c r="V79" s="12">
        <f t="shared" ref="V79:V82" si="125">+$N79*O79/100</f>
        <v>48.755000000000003</v>
      </c>
      <c r="W79" s="13">
        <f t="shared" ref="W79:W82" si="126">+V79-W$5</f>
        <v>-0.34499999999999886</v>
      </c>
      <c r="X79" s="3">
        <f t="shared" ref="X79:X82" si="127">+$N79*P79/100</f>
        <v>90.146999999999991</v>
      </c>
      <c r="Y79" s="13">
        <f t="shared" ref="Y79:Y82" si="128">+X79-Y$5</f>
        <v>-0.45300000000000296</v>
      </c>
      <c r="Z79" s="3">
        <f t="shared" ref="Z79:Z82" si="129">+$N79*Q79/100</f>
        <v>70.644999999999996</v>
      </c>
      <c r="AA79" s="13">
        <f t="shared" ref="AA79:AA82" si="130">+Z79-AA$5</f>
        <v>0.54500000000000171</v>
      </c>
      <c r="AB79" s="3">
        <f t="shared" ref="AB79:AB82" si="131">+$N79*R79/100</f>
        <v>9.1539999999999999</v>
      </c>
      <c r="AC79" s="13">
        <f t="shared" ref="AC79:AC82" si="132">+AB79-AC$5</f>
        <v>-4.5999999999999375E-2</v>
      </c>
      <c r="AD79" s="3">
        <f t="shared" ref="AD79:AD82" si="133">+V79+X79+Z79+AB79</f>
        <v>218.70099999999996</v>
      </c>
      <c r="AE79" s="13">
        <f t="shared" ref="AE79:AE82" si="134">+AD79-AE$5</f>
        <v>-0.29900000000003502</v>
      </c>
      <c r="AF79" s="27"/>
      <c r="AG79" s="23"/>
      <c r="AH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J79" s="3"/>
      <c r="BK79" s="3"/>
      <c r="BL79" s="3"/>
    </row>
    <row r="80" spans="6:64" x14ac:dyDescent="0.2">
      <c r="F80" s="43">
        <f t="shared" si="121"/>
        <v>307</v>
      </c>
      <c r="G80" s="61">
        <f t="shared" si="121"/>
        <v>42676</v>
      </c>
      <c r="H80" s="44" t="s">
        <v>40</v>
      </c>
      <c r="L80" t="s">
        <v>235</v>
      </c>
      <c r="M80" t="s">
        <v>237</v>
      </c>
      <c r="N80" s="3">
        <v>198.6</v>
      </c>
      <c r="O80" s="3">
        <v>24.4</v>
      </c>
      <c r="P80" s="3">
        <v>45.5</v>
      </c>
      <c r="Q80" s="3">
        <v>35.4</v>
      </c>
      <c r="R80" s="13">
        <v>4.5999999999999996</v>
      </c>
      <c r="S80" s="67">
        <f t="shared" si="122"/>
        <v>109.9</v>
      </c>
      <c r="T80" s="20">
        <f t="shared" si="123"/>
        <v>0.19999999999998863</v>
      </c>
      <c r="U80" s="13">
        <f t="shared" si="124"/>
        <v>-1</v>
      </c>
      <c r="V80" s="12">
        <f t="shared" si="125"/>
        <v>48.45839999999999</v>
      </c>
      <c r="W80" s="13">
        <f t="shared" si="126"/>
        <v>-0.64160000000001105</v>
      </c>
      <c r="X80" s="3">
        <f t="shared" si="127"/>
        <v>90.363</v>
      </c>
      <c r="Y80" s="13">
        <f t="shared" si="128"/>
        <v>-0.23699999999999477</v>
      </c>
      <c r="Z80" s="3">
        <f t="shared" si="129"/>
        <v>70.304400000000001</v>
      </c>
      <c r="AA80" s="13">
        <f t="shared" si="130"/>
        <v>0.2044000000000068</v>
      </c>
      <c r="AB80" s="3">
        <f t="shared" si="131"/>
        <v>9.1356000000000002</v>
      </c>
      <c r="AC80" s="13">
        <f t="shared" si="132"/>
        <v>-6.4399999999999125E-2</v>
      </c>
      <c r="AD80" s="3">
        <f t="shared" si="133"/>
        <v>218.26139999999998</v>
      </c>
      <c r="AE80" s="13">
        <f t="shared" si="134"/>
        <v>-0.73860000000001946</v>
      </c>
      <c r="AF80" s="27"/>
      <c r="AG80" s="23"/>
      <c r="AH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J80" s="3"/>
      <c r="BK80" s="3"/>
      <c r="BL80" s="3"/>
    </row>
    <row r="81" spans="6:64" x14ac:dyDescent="0.2">
      <c r="F81" s="43">
        <f t="shared" si="121"/>
        <v>306</v>
      </c>
      <c r="G81" s="61">
        <f t="shared" si="121"/>
        <v>42675</v>
      </c>
      <c r="H81" s="44" t="s">
        <v>38</v>
      </c>
      <c r="L81" t="s">
        <v>236</v>
      </c>
      <c r="N81" s="3">
        <v>198.4</v>
      </c>
      <c r="O81" s="3">
        <v>24.4</v>
      </c>
      <c r="P81" s="3">
        <v>45.5</v>
      </c>
      <c r="Q81" s="3">
        <v>35.4</v>
      </c>
      <c r="R81" s="13">
        <v>4.5999999999999996</v>
      </c>
      <c r="S81" s="67">
        <f t="shared" si="122"/>
        <v>109.9</v>
      </c>
      <c r="T81" s="20">
        <f t="shared" si="123"/>
        <v>-0.19999999999998863</v>
      </c>
      <c r="U81" s="13">
        <f t="shared" si="124"/>
        <v>-1.1999999999999886</v>
      </c>
      <c r="V81" s="12">
        <f t="shared" si="125"/>
        <v>48.409599999999998</v>
      </c>
      <c r="W81" s="13">
        <f t="shared" si="126"/>
        <v>-0.6904000000000039</v>
      </c>
      <c r="X81" s="3">
        <f t="shared" si="127"/>
        <v>90.272000000000006</v>
      </c>
      <c r="Y81" s="13">
        <f t="shared" si="128"/>
        <v>-0.32799999999998875</v>
      </c>
      <c r="Z81" s="3">
        <f t="shared" si="129"/>
        <v>70.233599999999996</v>
      </c>
      <c r="AA81" s="13">
        <f t="shared" si="130"/>
        <v>0.13360000000000127</v>
      </c>
      <c r="AB81" s="3">
        <f t="shared" si="131"/>
        <v>9.1264000000000003</v>
      </c>
      <c r="AC81" s="13">
        <f t="shared" si="132"/>
        <v>-7.3599999999999E-2</v>
      </c>
      <c r="AD81" s="3">
        <f t="shared" si="133"/>
        <v>218.04159999999999</v>
      </c>
      <c r="AE81" s="13">
        <f t="shared" si="134"/>
        <v>-0.95840000000001169</v>
      </c>
      <c r="AF81" s="27"/>
      <c r="AG81" s="23"/>
      <c r="AH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J81" s="3"/>
      <c r="BK81" s="3"/>
      <c r="BL81" s="3"/>
    </row>
    <row r="82" spans="6:64" x14ac:dyDescent="0.2">
      <c r="F82" s="43">
        <f t="shared" si="121"/>
        <v>305</v>
      </c>
      <c r="G82" s="61">
        <f t="shared" si="121"/>
        <v>42674</v>
      </c>
      <c r="H82" s="44" t="s">
        <v>20</v>
      </c>
      <c r="N82" s="3">
        <v>198.6</v>
      </c>
      <c r="O82" s="3">
        <v>24.4</v>
      </c>
      <c r="P82" s="3">
        <v>45.5</v>
      </c>
      <c r="Q82" s="3">
        <v>35.299999999999997</v>
      </c>
      <c r="R82" s="13">
        <v>4.5999999999999996</v>
      </c>
      <c r="S82" s="67">
        <f t="shared" si="122"/>
        <v>109.8</v>
      </c>
      <c r="T82" s="20">
        <f t="shared" si="123"/>
        <v>-1.8000000000000114</v>
      </c>
      <c r="U82" s="13">
        <f t="shared" si="124"/>
        <v>-1</v>
      </c>
      <c r="V82" s="12">
        <f t="shared" si="125"/>
        <v>48.45839999999999</v>
      </c>
      <c r="W82" s="13">
        <f t="shared" si="126"/>
        <v>-0.64160000000001105</v>
      </c>
      <c r="X82" s="3">
        <f t="shared" si="127"/>
        <v>90.363</v>
      </c>
      <c r="Y82" s="13">
        <f t="shared" si="128"/>
        <v>-0.23699999999999477</v>
      </c>
      <c r="Z82" s="3">
        <f t="shared" si="129"/>
        <v>70.105799999999988</v>
      </c>
      <c r="AA82" s="13">
        <f t="shared" si="130"/>
        <v>5.7999999999935881E-3</v>
      </c>
      <c r="AB82" s="3">
        <f t="shared" si="131"/>
        <v>9.1356000000000002</v>
      </c>
      <c r="AC82" s="13">
        <f t="shared" si="132"/>
        <v>-6.4399999999999125E-2</v>
      </c>
      <c r="AD82" s="3">
        <f t="shared" si="133"/>
        <v>218.06279999999998</v>
      </c>
      <c r="AE82" s="13">
        <f t="shared" si="134"/>
        <v>-0.93720000000001846</v>
      </c>
      <c r="AF82" s="27"/>
      <c r="AG82" s="23"/>
      <c r="AH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J82" s="3"/>
      <c r="BK82" s="3"/>
      <c r="BL82" s="3"/>
    </row>
    <row r="83" spans="6:64" x14ac:dyDescent="0.2">
      <c r="F83" s="43">
        <f t="shared" si="121"/>
        <v>304</v>
      </c>
      <c r="G83" s="61">
        <f t="shared" si="121"/>
        <v>42673</v>
      </c>
      <c r="H83" s="10" t="s">
        <v>35</v>
      </c>
      <c r="N83" s="3">
        <v>200.4</v>
      </c>
      <c r="O83" s="3">
        <v>24.7</v>
      </c>
      <c r="P83" s="3">
        <v>44.9</v>
      </c>
      <c r="Q83" s="3">
        <v>35.700000000000003</v>
      </c>
      <c r="R83" s="13">
        <v>4.8</v>
      </c>
      <c r="S83" s="67">
        <f t="shared" ref="S83" si="135">SUM(O83:R83)</f>
        <v>110.1</v>
      </c>
      <c r="T83" s="20">
        <f t="shared" ref="T83" si="136">+N83-N84</f>
        <v>1.8000000000000114</v>
      </c>
      <c r="U83" s="13">
        <f t="shared" ref="U83" si="137">+N83-U$5</f>
        <v>0.80000000000001137</v>
      </c>
      <c r="V83" s="12">
        <f t="shared" ref="V83" si="138">+$N83*O83/100</f>
        <v>49.498800000000003</v>
      </c>
      <c r="W83" s="13">
        <f t="shared" ref="W83" si="139">+V83-W$5</f>
        <v>0.39880000000000138</v>
      </c>
      <c r="X83" s="3">
        <f t="shared" ref="X83" si="140">+$N83*P83/100</f>
        <v>89.979599999999991</v>
      </c>
      <c r="Y83" s="13">
        <f t="shared" ref="Y83" si="141">+X83-Y$5</f>
        <v>-0.62040000000000362</v>
      </c>
      <c r="Z83" s="3">
        <f t="shared" ref="Z83" si="142">+$N83*Q83/100</f>
        <v>71.5428</v>
      </c>
      <c r="AA83" s="13">
        <f t="shared" ref="AA83" si="143">+Z83-AA$5</f>
        <v>1.4428000000000054</v>
      </c>
      <c r="AB83" s="3">
        <f t="shared" ref="AB83" si="144">+$N83*R83/100</f>
        <v>9.6191999999999993</v>
      </c>
      <c r="AC83" s="13">
        <f t="shared" ref="AC83" si="145">+AB83-AC$5</f>
        <v>0.41920000000000002</v>
      </c>
      <c r="AD83" s="3">
        <f t="shared" ref="AD83" si="146">+V83+X83+Z83+AB83</f>
        <v>220.6404</v>
      </c>
      <c r="AE83" s="13">
        <f t="shared" ref="AE83" si="147">+AD83-AE$5</f>
        <v>1.6403999999999996</v>
      </c>
      <c r="AF83" s="27"/>
      <c r="AG83" s="23"/>
      <c r="AH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J83" s="3"/>
      <c r="BK83" s="3"/>
      <c r="BL83" s="3"/>
    </row>
    <row r="84" spans="6:64" x14ac:dyDescent="0.2">
      <c r="F84" s="43">
        <f t="shared" ref="F84:G105" si="148">+F85+1</f>
        <v>303</v>
      </c>
      <c r="G84" s="61">
        <f t="shared" si="148"/>
        <v>42672</v>
      </c>
      <c r="H84" s="44" t="s">
        <v>29</v>
      </c>
      <c r="L84" t="s">
        <v>234</v>
      </c>
      <c r="N84" s="3">
        <v>198.6</v>
      </c>
      <c r="O84" s="3">
        <v>24.4</v>
      </c>
      <c r="P84" s="3">
        <v>45.5</v>
      </c>
      <c r="Q84" s="3">
        <v>35.299999999999997</v>
      </c>
      <c r="R84" s="13">
        <v>4.5999999999999996</v>
      </c>
      <c r="S84" s="67">
        <f t="shared" ref="S84" si="149">SUM(O84:R84)</f>
        <v>109.8</v>
      </c>
      <c r="T84" s="20">
        <f t="shared" ref="T84" si="150">+N84-N85</f>
        <v>0</v>
      </c>
      <c r="U84" s="13">
        <f t="shared" ref="U84" si="151">+N84-U$5</f>
        <v>-1</v>
      </c>
      <c r="V84" s="12">
        <f t="shared" ref="V84" si="152">+$N84*O84/100</f>
        <v>48.45839999999999</v>
      </c>
      <c r="W84" s="13">
        <f t="shared" ref="W84" si="153">+V84-W$5</f>
        <v>-0.64160000000001105</v>
      </c>
      <c r="X84" s="3">
        <f t="shared" ref="X84" si="154">+$N84*P84/100</f>
        <v>90.363</v>
      </c>
      <c r="Y84" s="13">
        <f t="shared" ref="Y84" si="155">+X84-Y$5</f>
        <v>-0.23699999999999477</v>
      </c>
      <c r="Z84" s="3">
        <f t="shared" ref="Z84" si="156">+$N84*Q84/100</f>
        <v>70.105799999999988</v>
      </c>
      <c r="AA84" s="13">
        <f t="shared" ref="AA84" si="157">+Z84-AA$5</f>
        <v>5.7999999999935881E-3</v>
      </c>
      <c r="AB84" s="3">
        <f t="shared" ref="AB84" si="158">+$N84*R84/100</f>
        <v>9.1356000000000002</v>
      </c>
      <c r="AC84" s="13">
        <f t="shared" ref="AC84" si="159">+AB84-AC$5</f>
        <v>-6.4399999999999125E-2</v>
      </c>
      <c r="AD84" s="3">
        <f t="shared" ref="AD84" si="160">+V84+X84+Z84+AB84</f>
        <v>218.06279999999998</v>
      </c>
      <c r="AE84" s="13">
        <f t="shared" ref="AE84" si="161">+AD84-AE$5</f>
        <v>-0.93720000000001846</v>
      </c>
      <c r="AF84" s="27"/>
      <c r="AG84" s="23"/>
      <c r="AH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J84" s="3"/>
      <c r="BK84" s="3"/>
      <c r="BL84" s="3"/>
    </row>
    <row r="85" spans="6:64" x14ac:dyDescent="0.2">
      <c r="F85" s="43">
        <f t="shared" si="148"/>
        <v>302</v>
      </c>
      <c r="G85" s="61">
        <f t="shared" si="148"/>
        <v>42671</v>
      </c>
      <c r="H85" s="10" t="s">
        <v>59</v>
      </c>
      <c r="L85" t="s">
        <v>233</v>
      </c>
      <c r="N85" s="3">
        <v>198.6</v>
      </c>
      <c r="O85" s="3">
        <v>24.4</v>
      </c>
      <c r="P85" s="3">
        <v>45.5</v>
      </c>
      <c r="Q85" s="3">
        <v>35.5</v>
      </c>
      <c r="R85" s="13">
        <v>4.5999999999999996</v>
      </c>
      <c r="S85" s="67">
        <f t="shared" ref="S85:S86" si="162">SUM(O85:R85)</f>
        <v>110</v>
      </c>
      <c r="T85" s="20">
        <f t="shared" ref="T85:T86" si="163">+N85-N86</f>
        <v>0.59999999999999432</v>
      </c>
      <c r="U85" s="13">
        <f t="shared" ref="U85:U86" si="164">+N85-U$5</f>
        <v>-1</v>
      </c>
      <c r="V85" s="12">
        <f t="shared" ref="V85:V86" si="165">+$N85*O85/100</f>
        <v>48.45839999999999</v>
      </c>
      <c r="W85" s="13">
        <f t="shared" ref="W85:W86" si="166">+V85-W$5</f>
        <v>-0.64160000000001105</v>
      </c>
      <c r="X85" s="3">
        <f t="shared" ref="X85:X86" si="167">+$N85*P85/100</f>
        <v>90.363</v>
      </c>
      <c r="Y85" s="13">
        <f t="shared" ref="Y85:Y86" si="168">+X85-Y$5</f>
        <v>-0.23699999999999477</v>
      </c>
      <c r="Z85" s="3">
        <f t="shared" ref="Z85:Z86" si="169">+$N85*Q85/100</f>
        <v>70.503</v>
      </c>
      <c r="AA85" s="13">
        <f t="shared" ref="AA85:AA86" si="170">+Z85-AA$5</f>
        <v>0.4030000000000058</v>
      </c>
      <c r="AB85" s="3">
        <f t="shared" ref="AB85:AB86" si="171">+$N85*R85/100</f>
        <v>9.1356000000000002</v>
      </c>
      <c r="AC85" s="13">
        <f t="shared" ref="AC85:AC86" si="172">+AB85-AC$5</f>
        <v>-6.4399999999999125E-2</v>
      </c>
      <c r="AD85" s="3">
        <f t="shared" ref="AD85:AD86" si="173">+V85+X85+Z85+AB85</f>
        <v>218.45999999999998</v>
      </c>
      <c r="AE85" s="13">
        <f t="shared" ref="AE85:AE86" si="174">+AD85-AE$5</f>
        <v>-0.54000000000002046</v>
      </c>
      <c r="AF85" s="27"/>
      <c r="AG85" s="23"/>
      <c r="AH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J85" s="3"/>
      <c r="BK85" s="3"/>
      <c r="BL85" s="3"/>
    </row>
    <row r="86" spans="6:64" x14ac:dyDescent="0.2">
      <c r="F86" s="43">
        <f t="shared" si="148"/>
        <v>301</v>
      </c>
      <c r="G86" s="61">
        <f t="shared" si="148"/>
        <v>42670</v>
      </c>
      <c r="H86" s="16" t="s">
        <v>36</v>
      </c>
      <c r="L86" t="s">
        <v>231</v>
      </c>
      <c r="N86" s="3">
        <v>198</v>
      </c>
      <c r="O86" s="3">
        <v>24.3</v>
      </c>
      <c r="P86" s="3">
        <v>45.7</v>
      </c>
      <c r="Q86" s="3">
        <v>35.200000000000003</v>
      </c>
      <c r="R86" s="13">
        <v>4.5999999999999996</v>
      </c>
      <c r="S86" s="67">
        <f t="shared" si="162"/>
        <v>109.8</v>
      </c>
      <c r="T86" s="20">
        <f t="shared" si="163"/>
        <v>-0.19999999999998863</v>
      </c>
      <c r="U86" s="13">
        <f t="shared" si="164"/>
        <v>-1.5999999999999943</v>
      </c>
      <c r="V86" s="12">
        <f t="shared" si="165"/>
        <v>48.114000000000004</v>
      </c>
      <c r="W86" s="13">
        <f t="shared" si="166"/>
        <v>-0.9859999999999971</v>
      </c>
      <c r="X86" s="3">
        <f t="shared" si="167"/>
        <v>90.486000000000004</v>
      </c>
      <c r="Y86" s="13">
        <f t="shared" si="168"/>
        <v>-0.11399999999999011</v>
      </c>
      <c r="Z86" s="3">
        <f t="shared" si="169"/>
        <v>69.695999999999998</v>
      </c>
      <c r="AA86" s="13">
        <f t="shared" si="170"/>
        <v>-0.40399999999999636</v>
      </c>
      <c r="AB86" s="3">
        <f t="shared" si="171"/>
        <v>9.1079999999999988</v>
      </c>
      <c r="AC86" s="13">
        <f t="shared" si="172"/>
        <v>-9.2000000000000526E-2</v>
      </c>
      <c r="AD86" s="3">
        <f t="shared" si="173"/>
        <v>217.40400000000002</v>
      </c>
      <c r="AE86" s="13">
        <f t="shared" si="174"/>
        <v>-1.5959999999999752</v>
      </c>
      <c r="AF86" s="27"/>
      <c r="AG86" s="23"/>
      <c r="AH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J86" s="3"/>
      <c r="BK86" s="3"/>
      <c r="BL86" s="3"/>
    </row>
    <row r="87" spans="6:64" x14ac:dyDescent="0.2">
      <c r="F87" s="43">
        <f t="shared" si="148"/>
        <v>300</v>
      </c>
      <c r="G87" s="61">
        <f t="shared" si="148"/>
        <v>42669</v>
      </c>
      <c r="H87" s="44" t="s">
        <v>40</v>
      </c>
      <c r="L87" t="s">
        <v>232</v>
      </c>
      <c r="N87" s="3">
        <v>198.2</v>
      </c>
      <c r="O87" s="3">
        <v>24.6</v>
      </c>
      <c r="P87" s="3">
        <v>45.5</v>
      </c>
      <c r="Q87" s="3">
        <v>34.9</v>
      </c>
      <c r="R87" s="13">
        <v>4.5999999999999996</v>
      </c>
      <c r="S87" s="67">
        <f t="shared" ref="S87" si="175">SUM(O87:R87)</f>
        <v>109.6</v>
      </c>
      <c r="T87" s="20">
        <f t="shared" ref="T87" si="176">+N87-N88</f>
        <v>-0.80000000000001137</v>
      </c>
      <c r="U87" s="13">
        <f t="shared" ref="U87" si="177">+N87-U$5</f>
        <v>-1.4000000000000057</v>
      </c>
      <c r="V87" s="12">
        <f t="shared" ref="V87" si="178">+$N87*O87/100</f>
        <v>48.757200000000005</v>
      </c>
      <c r="W87" s="13">
        <f t="shared" ref="W87" si="179">+V87-W$5</f>
        <v>-0.34279999999999688</v>
      </c>
      <c r="X87" s="3">
        <f t="shared" ref="X87" si="180">+$N87*P87/100</f>
        <v>90.180999999999997</v>
      </c>
      <c r="Y87" s="13">
        <f t="shared" ref="Y87" si="181">+X87-Y$5</f>
        <v>-0.41899999999999693</v>
      </c>
      <c r="Z87" s="3">
        <f t="shared" ref="Z87" si="182">+$N87*Q87/100</f>
        <v>69.17179999999999</v>
      </c>
      <c r="AA87" s="13">
        <f t="shared" ref="AA87" si="183">+Z87-AA$5</f>
        <v>-0.92820000000000391</v>
      </c>
      <c r="AB87" s="3">
        <f t="shared" ref="AB87" si="184">+$N87*R87/100</f>
        <v>9.1171999999999986</v>
      </c>
      <c r="AC87" s="13">
        <f t="shared" ref="AC87" si="185">+AB87-AC$5</f>
        <v>-8.2800000000000651E-2</v>
      </c>
      <c r="AD87" s="3">
        <f t="shared" ref="AD87" si="186">+V87+X87+Z87+AB87</f>
        <v>217.22719999999998</v>
      </c>
      <c r="AE87" s="13">
        <f t="shared" ref="AE87" si="187">+AD87-AE$5</f>
        <v>-1.7728000000000179</v>
      </c>
      <c r="AF87" s="27"/>
      <c r="AG87" s="23"/>
      <c r="AH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J87" s="3"/>
      <c r="BK87" s="3"/>
      <c r="BL87" s="3"/>
    </row>
    <row r="88" spans="6:64" x14ac:dyDescent="0.2">
      <c r="F88" s="43">
        <f t="shared" si="148"/>
        <v>299</v>
      </c>
      <c r="G88" s="61">
        <f t="shared" si="148"/>
        <v>42668</v>
      </c>
      <c r="H88" s="44" t="s">
        <v>38</v>
      </c>
      <c r="L88" t="s">
        <v>231</v>
      </c>
      <c r="N88" s="3">
        <v>199</v>
      </c>
      <c r="O88" s="3">
        <v>24.5</v>
      </c>
      <c r="P88" s="3">
        <v>45.3</v>
      </c>
      <c r="Q88" s="3">
        <v>35.299999999999997</v>
      </c>
      <c r="R88" s="13">
        <v>4.5999999999999996</v>
      </c>
      <c r="S88" s="67">
        <f t="shared" ref="S88" si="188">SUM(O88:R88)</f>
        <v>109.69999999999999</v>
      </c>
      <c r="T88" s="20">
        <f t="shared" ref="T88" si="189">+N88-N89</f>
        <v>-2</v>
      </c>
      <c r="U88" s="13">
        <f t="shared" ref="U88" si="190">+N88-U$5</f>
        <v>-0.59999999999999432</v>
      </c>
      <c r="V88" s="12">
        <f t="shared" ref="V88" si="191">+$N88*O88/100</f>
        <v>48.755000000000003</v>
      </c>
      <c r="W88" s="13">
        <f t="shared" ref="W88" si="192">+V88-W$5</f>
        <v>-0.34499999999999886</v>
      </c>
      <c r="X88" s="3">
        <f t="shared" ref="X88" si="193">+$N88*P88/100</f>
        <v>90.146999999999991</v>
      </c>
      <c r="Y88" s="13">
        <f t="shared" ref="Y88" si="194">+X88-Y$5</f>
        <v>-0.45300000000000296</v>
      </c>
      <c r="Z88" s="3">
        <f t="shared" ref="Z88" si="195">+$N88*Q88/100</f>
        <v>70.247</v>
      </c>
      <c r="AA88" s="13">
        <f t="shared" ref="AA88" si="196">+Z88-AA$5</f>
        <v>0.14700000000000557</v>
      </c>
      <c r="AB88" s="3">
        <f t="shared" ref="AB88" si="197">+$N88*R88/100</f>
        <v>9.1539999999999999</v>
      </c>
      <c r="AC88" s="13">
        <f t="shared" ref="AC88" si="198">+AB88-AC$5</f>
        <v>-4.5999999999999375E-2</v>
      </c>
      <c r="AD88" s="3">
        <f t="shared" ref="AD88" si="199">+V88+X88+Z88+AB88</f>
        <v>218.303</v>
      </c>
      <c r="AE88" s="13">
        <f t="shared" ref="AE88" si="200">+AD88-AE$5</f>
        <v>-0.69700000000000273</v>
      </c>
      <c r="AF88" s="27"/>
      <c r="AG88" s="23"/>
      <c r="AH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J88" s="3"/>
      <c r="BK88" s="3"/>
      <c r="BL88" s="3"/>
    </row>
    <row r="89" spans="6:64" x14ac:dyDescent="0.2">
      <c r="F89" s="43">
        <f t="shared" si="148"/>
        <v>298</v>
      </c>
      <c r="G89" s="61">
        <f t="shared" si="148"/>
        <v>42667</v>
      </c>
      <c r="H89" s="44" t="s">
        <v>20</v>
      </c>
      <c r="N89" s="3">
        <v>201</v>
      </c>
      <c r="O89" s="3">
        <v>24.7</v>
      </c>
      <c r="P89" s="3">
        <v>44.7</v>
      </c>
      <c r="Q89" s="3">
        <v>36.299999999999997</v>
      </c>
      <c r="R89" s="13">
        <v>4.8</v>
      </c>
      <c r="S89" s="67">
        <f t="shared" ref="S89:S93" si="201">SUM(O89:R89)</f>
        <v>110.5</v>
      </c>
      <c r="T89" s="20">
        <f t="shared" ref="T89:T93" si="202">+N89-N90</f>
        <v>0.19999999999998863</v>
      </c>
      <c r="U89" s="13">
        <f t="shared" ref="U89:U93" si="203">+N89-U$5</f>
        <v>1.4000000000000057</v>
      </c>
      <c r="V89" s="12">
        <f t="shared" ref="V89:V93" si="204">+$N89*O89/100</f>
        <v>49.646999999999998</v>
      </c>
      <c r="W89" s="13">
        <f t="shared" ref="W89:W93" si="205">+V89-W$5</f>
        <v>0.54699999999999704</v>
      </c>
      <c r="X89" s="3">
        <f t="shared" ref="X89:X93" si="206">+$N89*P89/100</f>
        <v>89.847000000000008</v>
      </c>
      <c r="Y89" s="13">
        <f t="shared" ref="Y89:Y93" si="207">+X89-Y$5</f>
        <v>-0.7529999999999859</v>
      </c>
      <c r="Z89" s="3">
        <f t="shared" ref="Z89:Z93" si="208">+$N89*Q89/100</f>
        <v>72.962999999999994</v>
      </c>
      <c r="AA89" s="13">
        <f t="shared" ref="AA89:AA93" si="209">+Z89-AA$5</f>
        <v>2.8629999999999995</v>
      </c>
      <c r="AB89" s="3">
        <f t="shared" ref="AB89:AB93" si="210">+$N89*R89/100</f>
        <v>9.6479999999999997</v>
      </c>
      <c r="AC89" s="13">
        <f t="shared" ref="AC89:AC93" si="211">+AB89-AC$5</f>
        <v>0.4480000000000004</v>
      </c>
      <c r="AD89" s="3">
        <f t="shared" ref="AD89:AD93" si="212">+V89+X89+Z89+AB89</f>
        <v>222.10499999999999</v>
      </c>
      <c r="AE89" s="13">
        <f t="shared" ref="AE89:AE93" si="213">+AD89-AE$5</f>
        <v>3.1049999999999898</v>
      </c>
      <c r="AF89" s="27"/>
      <c r="AG89" s="23"/>
      <c r="AH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J89" s="3"/>
      <c r="BK89" s="3"/>
      <c r="BL89" s="3"/>
    </row>
    <row r="90" spans="6:64" x14ac:dyDescent="0.2">
      <c r="F90" s="43">
        <f t="shared" si="148"/>
        <v>297</v>
      </c>
      <c r="G90" s="61">
        <f t="shared" si="148"/>
        <v>42666</v>
      </c>
      <c r="H90" s="10" t="s">
        <v>35</v>
      </c>
      <c r="L90" t="s">
        <v>230</v>
      </c>
      <c r="N90" s="3">
        <v>200.8</v>
      </c>
      <c r="O90" s="3">
        <v>24.6</v>
      </c>
      <c r="P90" s="3">
        <v>44.8</v>
      </c>
      <c r="Q90" s="3">
        <v>36.200000000000003</v>
      </c>
      <c r="R90" s="13">
        <v>4.8</v>
      </c>
      <c r="S90" s="67">
        <f t="shared" si="201"/>
        <v>110.4</v>
      </c>
      <c r="T90" s="20">
        <f t="shared" si="202"/>
        <v>0.60000000000002274</v>
      </c>
      <c r="U90" s="13">
        <f t="shared" si="203"/>
        <v>1.2000000000000171</v>
      </c>
      <c r="V90" s="12">
        <f t="shared" si="204"/>
        <v>49.396800000000006</v>
      </c>
      <c r="W90" s="13">
        <f t="shared" si="205"/>
        <v>0.29680000000000462</v>
      </c>
      <c r="X90" s="3">
        <f t="shared" si="206"/>
        <v>89.958399999999997</v>
      </c>
      <c r="Y90" s="13">
        <f t="shared" si="207"/>
        <v>-0.64159999999999684</v>
      </c>
      <c r="Z90" s="3">
        <f t="shared" si="208"/>
        <v>72.689600000000013</v>
      </c>
      <c r="AA90" s="13">
        <f t="shared" si="209"/>
        <v>2.5896000000000186</v>
      </c>
      <c r="AB90" s="3">
        <f t="shared" si="210"/>
        <v>9.6384000000000007</v>
      </c>
      <c r="AC90" s="13">
        <f t="shared" si="211"/>
        <v>0.43840000000000146</v>
      </c>
      <c r="AD90" s="3">
        <f t="shared" si="212"/>
        <v>221.6832</v>
      </c>
      <c r="AE90" s="13">
        <f t="shared" si="213"/>
        <v>2.6831999999999994</v>
      </c>
      <c r="AF90" s="27"/>
      <c r="AG90" s="23"/>
      <c r="AH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J90" s="3"/>
      <c r="BK90" s="3"/>
      <c r="BL90" s="3"/>
    </row>
    <row r="91" spans="6:64" x14ac:dyDescent="0.2">
      <c r="F91" s="43">
        <f t="shared" si="148"/>
        <v>296</v>
      </c>
      <c r="G91" s="61">
        <f t="shared" si="148"/>
        <v>42665</v>
      </c>
      <c r="H91" s="44" t="s">
        <v>29</v>
      </c>
      <c r="N91" s="3">
        <v>200.2</v>
      </c>
      <c r="O91" s="3">
        <v>24.6</v>
      </c>
      <c r="P91" s="3">
        <v>44.9</v>
      </c>
      <c r="Q91" s="3">
        <v>36.1</v>
      </c>
      <c r="R91" s="13">
        <v>4.8</v>
      </c>
      <c r="S91" s="67">
        <f t="shared" si="201"/>
        <v>110.39999999999999</v>
      </c>
      <c r="T91" s="20">
        <f t="shared" si="202"/>
        <v>-0.60000000000002274</v>
      </c>
      <c r="U91" s="13">
        <f t="shared" si="203"/>
        <v>0.59999999999999432</v>
      </c>
      <c r="V91" s="12">
        <f t="shared" si="204"/>
        <v>49.249200000000002</v>
      </c>
      <c r="W91" s="13">
        <f t="shared" si="205"/>
        <v>0.14920000000000044</v>
      </c>
      <c r="X91" s="3">
        <f t="shared" si="206"/>
        <v>89.889799999999994</v>
      </c>
      <c r="Y91" s="13">
        <f t="shared" si="207"/>
        <v>-0.71020000000000039</v>
      </c>
      <c r="Z91" s="3">
        <f t="shared" si="208"/>
        <v>72.272199999999998</v>
      </c>
      <c r="AA91" s="13">
        <f t="shared" si="209"/>
        <v>2.1722000000000037</v>
      </c>
      <c r="AB91" s="3">
        <f t="shared" si="210"/>
        <v>9.6095999999999986</v>
      </c>
      <c r="AC91" s="13">
        <f t="shared" si="211"/>
        <v>0.4095999999999993</v>
      </c>
      <c r="AD91" s="3">
        <f t="shared" si="212"/>
        <v>221.02080000000001</v>
      </c>
      <c r="AE91" s="13">
        <f t="shared" si="213"/>
        <v>2.0208000000000084</v>
      </c>
      <c r="AF91" s="27"/>
      <c r="AG91" s="23"/>
      <c r="AH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J91" s="3"/>
      <c r="BK91" s="3"/>
      <c r="BL91" s="3"/>
    </row>
    <row r="92" spans="6:64" x14ac:dyDescent="0.2">
      <c r="F92" s="43">
        <f t="shared" si="148"/>
        <v>295</v>
      </c>
      <c r="G92" s="61">
        <f t="shared" si="148"/>
        <v>42664</v>
      </c>
      <c r="H92" s="10" t="s">
        <v>59</v>
      </c>
      <c r="N92" s="3">
        <v>200.8</v>
      </c>
      <c r="O92" s="3">
        <v>24.8</v>
      </c>
      <c r="P92" s="3">
        <v>45</v>
      </c>
      <c r="Q92" s="3">
        <v>35.5</v>
      </c>
      <c r="R92" s="13">
        <v>4.5999999999999996</v>
      </c>
      <c r="S92" s="67">
        <f t="shared" si="201"/>
        <v>109.89999999999999</v>
      </c>
      <c r="T92" s="20">
        <f t="shared" si="202"/>
        <v>-0.19999999999998863</v>
      </c>
      <c r="U92" s="13">
        <f t="shared" si="203"/>
        <v>1.2000000000000171</v>
      </c>
      <c r="V92" s="12">
        <f t="shared" si="204"/>
        <v>49.798400000000001</v>
      </c>
      <c r="W92" s="13">
        <f t="shared" si="205"/>
        <v>0.69839999999999947</v>
      </c>
      <c r="X92" s="3">
        <f t="shared" si="206"/>
        <v>90.36</v>
      </c>
      <c r="Y92" s="13">
        <f t="shared" si="207"/>
        <v>-0.23999999999999488</v>
      </c>
      <c r="Z92" s="3">
        <f t="shared" si="208"/>
        <v>71.284000000000006</v>
      </c>
      <c r="AA92" s="13">
        <f t="shared" si="209"/>
        <v>1.1840000000000117</v>
      </c>
      <c r="AB92" s="3">
        <f t="shared" si="210"/>
        <v>9.2367999999999988</v>
      </c>
      <c r="AC92" s="13">
        <f t="shared" si="211"/>
        <v>3.67999999999995E-2</v>
      </c>
      <c r="AD92" s="3">
        <f t="shared" si="212"/>
        <v>220.67920000000001</v>
      </c>
      <c r="AE92" s="13">
        <f t="shared" si="213"/>
        <v>1.6792000000000087</v>
      </c>
      <c r="AF92" s="27"/>
      <c r="AG92" s="23"/>
      <c r="AH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J92" s="3"/>
      <c r="BK92" s="3"/>
      <c r="BL92" s="3"/>
    </row>
    <row r="93" spans="6:64" x14ac:dyDescent="0.2">
      <c r="F93" s="43">
        <f t="shared" si="148"/>
        <v>294</v>
      </c>
      <c r="G93" s="61">
        <f t="shared" si="148"/>
        <v>42663</v>
      </c>
      <c r="H93" s="16" t="s">
        <v>36</v>
      </c>
      <c r="N93" s="3">
        <v>201</v>
      </c>
      <c r="O93" s="3">
        <v>24.9</v>
      </c>
      <c r="P93" s="3">
        <v>44.8</v>
      </c>
      <c r="Q93" s="3">
        <v>35.5</v>
      </c>
      <c r="R93" s="13">
        <v>4.5999999999999996</v>
      </c>
      <c r="S93" s="67">
        <f t="shared" si="201"/>
        <v>109.79999999999998</v>
      </c>
      <c r="T93" s="20">
        <f t="shared" si="202"/>
        <v>2.1999999999999886</v>
      </c>
      <c r="U93" s="13">
        <f t="shared" si="203"/>
        <v>1.4000000000000057</v>
      </c>
      <c r="V93" s="12">
        <f t="shared" si="204"/>
        <v>50.048999999999999</v>
      </c>
      <c r="W93" s="13">
        <f t="shared" si="205"/>
        <v>0.94899999999999807</v>
      </c>
      <c r="X93" s="3">
        <f t="shared" si="206"/>
        <v>90.047999999999988</v>
      </c>
      <c r="Y93" s="13">
        <f t="shared" si="207"/>
        <v>-0.55200000000000671</v>
      </c>
      <c r="Z93" s="3">
        <f t="shared" si="208"/>
        <v>71.355000000000004</v>
      </c>
      <c r="AA93" s="13">
        <f t="shared" si="209"/>
        <v>1.2550000000000097</v>
      </c>
      <c r="AB93" s="3">
        <f t="shared" si="210"/>
        <v>9.2459999999999987</v>
      </c>
      <c r="AC93" s="13">
        <f t="shared" si="211"/>
        <v>4.5999999999999375E-2</v>
      </c>
      <c r="AD93" s="3">
        <f t="shared" si="212"/>
        <v>220.69800000000001</v>
      </c>
      <c r="AE93" s="13">
        <f t="shared" si="213"/>
        <v>1.6980000000000075</v>
      </c>
      <c r="AF93" s="27"/>
      <c r="AG93" s="23"/>
      <c r="AH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J93" s="3"/>
      <c r="BK93" s="3"/>
      <c r="BL93" s="3"/>
    </row>
    <row r="94" spans="6:64" x14ac:dyDescent="0.2">
      <c r="F94" s="43">
        <f t="shared" si="148"/>
        <v>293</v>
      </c>
      <c r="G94" s="61">
        <f t="shared" si="148"/>
        <v>42662</v>
      </c>
      <c r="H94" s="44" t="s">
        <v>40</v>
      </c>
      <c r="N94" s="3">
        <v>198.8</v>
      </c>
      <c r="O94" s="3">
        <v>24.5</v>
      </c>
      <c r="P94" s="3">
        <v>45.3</v>
      </c>
      <c r="Q94" s="3">
        <v>35.4</v>
      </c>
      <c r="R94" s="13">
        <v>4.5999999999999996</v>
      </c>
      <c r="S94" s="67">
        <f t="shared" ref="S94" si="214">SUM(O94:R94)</f>
        <v>109.79999999999998</v>
      </c>
      <c r="T94" s="20">
        <f t="shared" ref="T94" si="215">+N94-N95</f>
        <v>-0.79999999999998295</v>
      </c>
      <c r="U94" s="13">
        <f t="shared" ref="U94" si="216">+N94-U$5</f>
        <v>-0.79999999999998295</v>
      </c>
      <c r="V94" s="12">
        <f t="shared" ref="V94" si="217">+$N94*O94/100</f>
        <v>48.706000000000003</v>
      </c>
      <c r="W94" s="13">
        <f t="shared" ref="W94" si="218">+V94-W$5</f>
        <v>-0.39399999999999835</v>
      </c>
      <c r="X94" s="3">
        <f t="shared" ref="X94" si="219">+$N94*P94/100</f>
        <v>90.056399999999996</v>
      </c>
      <c r="Y94" s="13">
        <f t="shared" ref="Y94" si="220">+X94-Y$5</f>
        <v>-0.54359999999999786</v>
      </c>
      <c r="Z94" s="3">
        <f t="shared" ref="Z94" si="221">+$N94*Q94/100</f>
        <v>70.375200000000007</v>
      </c>
      <c r="AA94" s="13">
        <f t="shared" ref="AA94" si="222">+Z94-AA$5</f>
        <v>0.27520000000001232</v>
      </c>
      <c r="AB94" s="3">
        <f t="shared" ref="AB94" si="223">+$N94*R94/100</f>
        <v>9.1448</v>
      </c>
      <c r="AC94" s="13">
        <f t="shared" ref="AC94" si="224">+AB94-AC$5</f>
        <v>-5.519999999999925E-2</v>
      </c>
      <c r="AD94" s="3">
        <f t="shared" ref="AD94" si="225">+V94+X94+Z94+AB94</f>
        <v>218.28240000000002</v>
      </c>
      <c r="AE94" s="13">
        <f t="shared" ref="AE94" si="226">+AD94-AE$5</f>
        <v>-0.71759999999997603</v>
      </c>
      <c r="AF94" s="27"/>
      <c r="AG94" s="23"/>
      <c r="AH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J94" s="3"/>
      <c r="BK94" s="3"/>
      <c r="BL94" s="3"/>
    </row>
    <row r="95" spans="6:64" x14ac:dyDescent="0.2">
      <c r="F95" s="43">
        <f t="shared" si="148"/>
        <v>292</v>
      </c>
      <c r="G95" s="61">
        <f t="shared" si="148"/>
        <v>42661</v>
      </c>
      <c r="H95" s="44" t="s">
        <v>38</v>
      </c>
      <c r="L95" t="s">
        <v>229</v>
      </c>
      <c r="N95" s="3">
        <v>199.6</v>
      </c>
      <c r="O95" s="3">
        <v>24.8</v>
      </c>
      <c r="P95" s="3">
        <v>45.3</v>
      </c>
      <c r="Q95" s="3">
        <v>35.1</v>
      </c>
      <c r="R95" s="13">
        <v>4.5999999999999996</v>
      </c>
      <c r="S95" s="67">
        <f t="shared" ref="S95:S101" si="227">SUM(O95:R95)</f>
        <v>109.79999999999998</v>
      </c>
      <c r="T95" s="20">
        <f t="shared" ref="T95:T101" si="228">+N95-N96</f>
        <v>-1.4000000000000057</v>
      </c>
      <c r="U95" s="13">
        <f t="shared" ref="U95:U101" si="229">+N95-U$5</f>
        <v>0</v>
      </c>
      <c r="V95" s="12">
        <f t="shared" ref="V95:V101" si="230">+$N95*O95/100</f>
        <v>49.500799999999998</v>
      </c>
      <c r="W95" s="13">
        <f t="shared" ref="W95:W101" si="231">+V95-W$5</f>
        <v>0.40079999999999671</v>
      </c>
      <c r="X95" s="3">
        <f t="shared" ref="X95:X101" si="232">+$N95*P95/100</f>
        <v>90.41879999999999</v>
      </c>
      <c r="Y95" s="13">
        <f t="shared" ref="Y95:Y101" si="233">+X95-Y$5</f>
        <v>-0.18120000000000402</v>
      </c>
      <c r="Z95" s="3">
        <f t="shared" ref="Z95:Z101" si="234">+$N95*Q95/100</f>
        <v>70.059600000000003</v>
      </c>
      <c r="AA95" s="13">
        <f t="shared" ref="AA95:AA101" si="235">+Z95-AA$5</f>
        <v>-4.039999999999111E-2</v>
      </c>
      <c r="AB95" s="3">
        <f t="shared" ref="AB95:AB101" si="236">+$N95*R95/100</f>
        <v>9.1815999999999978</v>
      </c>
      <c r="AC95" s="13">
        <f t="shared" ref="AC95:AC101" si="237">+AB95-AC$5</f>
        <v>-1.8400000000001526E-2</v>
      </c>
      <c r="AD95" s="3">
        <f t="shared" ref="AD95:AD101" si="238">+V95+X95+Z95+AB95</f>
        <v>219.16079999999999</v>
      </c>
      <c r="AE95" s="13">
        <f t="shared" ref="AE95:AE101" si="239">+AD95-AE$5</f>
        <v>0.16079999999999472</v>
      </c>
      <c r="AF95" s="27"/>
      <c r="AG95" s="23"/>
      <c r="AH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J95" s="3"/>
      <c r="BK95" s="3"/>
      <c r="BL95" s="3"/>
    </row>
    <row r="96" spans="6:64" x14ac:dyDescent="0.2">
      <c r="F96" s="43">
        <f t="shared" si="148"/>
        <v>291</v>
      </c>
      <c r="G96" s="61">
        <f t="shared" si="148"/>
        <v>42660</v>
      </c>
      <c r="H96" s="44" t="s">
        <v>20</v>
      </c>
      <c r="N96" s="3">
        <v>201</v>
      </c>
      <c r="O96" s="3">
        <v>24.9</v>
      </c>
      <c r="P96" s="3">
        <v>44.8</v>
      </c>
      <c r="Q96" s="3">
        <v>35.5</v>
      </c>
      <c r="R96" s="13">
        <v>4.5999999999999996</v>
      </c>
      <c r="S96" s="67">
        <f t="shared" si="227"/>
        <v>109.79999999999998</v>
      </c>
      <c r="T96" s="20">
        <f t="shared" si="228"/>
        <v>0.19999999999998863</v>
      </c>
      <c r="U96" s="13">
        <f t="shared" si="229"/>
        <v>1.4000000000000057</v>
      </c>
      <c r="V96" s="12">
        <f t="shared" si="230"/>
        <v>50.048999999999999</v>
      </c>
      <c r="W96" s="13">
        <f t="shared" si="231"/>
        <v>0.94899999999999807</v>
      </c>
      <c r="X96" s="3">
        <f t="shared" si="232"/>
        <v>90.047999999999988</v>
      </c>
      <c r="Y96" s="13">
        <f t="shared" si="233"/>
        <v>-0.55200000000000671</v>
      </c>
      <c r="Z96" s="3">
        <f t="shared" si="234"/>
        <v>71.355000000000004</v>
      </c>
      <c r="AA96" s="13">
        <f t="shared" si="235"/>
        <v>1.2550000000000097</v>
      </c>
      <c r="AB96" s="3">
        <f t="shared" si="236"/>
        <v>9.2459999999999987</v>
      </c>
      <c r="AC96" s="13">
        <f t="shared" si="237"/>
        <v>4.5999999999999375E-2</v>
      </c>
      <c r="AD96" s="3">
        <f t="shared" si="238"/>
        <v>220.69800000000001</v>
      </c>
      <c r="AE96" s="13">
        <f t="shared" si="239"/>
        <v>1.6980000000000075</v>
      </c>
      <c r="AF96" s="27"/>
      <c r="AG96" s="23"/>
      <c r="AH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J96" s="3"/>
      <c r="BK96" s="3"/>
      <c r="BL96" s="3"/>
    </row>
    <row r="97" spans="6:64" x14ac:dyDescent="0.2">
      <c r="F97" s="43">
        <f t="shared" si="148"/>
        <v>290</v>
      </c>
      <c r="G97" s="61">
        <f t="shared" si="148"/>
        <v>42659</v>
      </c>
      <c r="H97" s="10" t="s">
        <v>35</v>
      </c>
      <c r="N97" s="3">
        <v>200.8</v>
      </c>
      <c r="O97" s="3">
        <v>25</v>
      </c>
      <c r="P97" s="3">
        <v>44.8</v>
      </c>
      <c r="Q97" s="3">
        <v>35.4</v>
      </c>
      <c r="R97" s="13">
        <v>4.5999999999999996</v>
      </c>
      <c r="S97" s="67">
        <f t="shared" si="227"/>
        <v>109.79999999999998</v>
      </c>
      <c r="T97" s="20">
        <f t="shared" si="228"/>
        <v>0.20000000000001705</v>
      </c>
      <c r="U97" s="13">
        <f t="shared" si="229"/>
        <v>1.2000000000000171</v>
      </c>
      <c r="V97" s="12">
        <f t="shared" si="230"/>
        <v>50.2</v>
      </c>
      <c r="W97" s="13">
        <f t="shared" si="231"/>
        <v>1.1000000000000014</v>
      </c>
      <c r="X97" s="3">
        <f t="shared" si="232"/>
        <v>89.958399999999997</v>
      </c>
      <c r="Y97" s="13">
        <f t="shared" si="233"/>
        <v>-0.64159999999999684</v>
      </c>
      <c r="Z97" s="3">
        <f t="shared" si="234"/>
        <v>71.083199999999991</v>
      </c>
      <c r="AA97" s="13">
        <f t="shared" si="235"/>
        <v>0.98319999999999652</v>
      </c>
      <c r="AB97" s="3">
        <f t="shared" si="236"/>
        <v>9.2367999999999988</v>
      </c>
      <c r="AC97" s="13">
        <f t="shared" si="237"/>
        <v>3.67999999999995E-2</v>
      </c>
      <c r="AD97" s="3">
        <f t="shared" si="238"/>
        <v>220.47839999999999</v>
      </c>
      <c r="AE97" s="13">
        <f t="shared" si="239"/>
        <v>1.4783999999999935</v>
      </c>
      <c r="AF97" s="27"/>
      <c r="AG97" s="23"/>
      <c r="AH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J97" s="3"/>
      <c r="BK97" s="3"/>
      <c r="BL97" s="3"/>
    </row>
    <row r="98" spans="6:64" x14ac:dyDescent="0.2">
      <c r="F98" s="43">
        <f t="shared" si="148"/>
        <v>289</v>
      </c>
      <c r="G98" s="61">
        <f t="shared" si="148"/>
        <v>42658</v>
      </c>
      <c r="H98" s="44" t="s">
        <v>29</v>
      </c>
      <c r="L98" t="s">
        <v>228</v>
      </c>
      <c r="N98" s="3">
        <v>200.6</v>
      </c>
      <c r="O98" s="3">
        <v>24.9</v>
      </c>
      <c r="P98" s="3">
        <v>45</v>
      </c>
      <c r="Q98" s="3">
        <v>35</v>
      </c>
      <c r="R98" s="13">
        <v>4.5999999999999996</v>
      </c>
      <c r="S98" s="67">
        <f t="shared" si="227"/>
        <v>109.5</v>
      </c>
      <c r="T98" s="20">
        <f t="shared" si="228"/>
        <v>0</v>
      </c>
      <c r="U98" s="13">
        <f t="shared" si="229"/>
        <v>1</v>
      </c>
      <c r="V98" s="12">
        <f t="shared" si="230"/>
        <v>49.949399999999997</v>
      </c>
      <c r="W98" s="13">
        <f t="shared" si="231"/>
        <v>0.84939999999999571</v>
      </c>
      <c r="X98" s="3">
        <f t="shared" si="232"/>
        <v>90.27</v>
      </c>
      <c r="Y98" s="13">
        <f t="shared" si="233"/>
        <v>-0.32999999999999829</v>
      </c>
      <c r="Z98" s="3">
        <f t="shared" si="234"/>
        <v>70.209999999999994</v>
      </c>
      <c r="AA98" s="13">
        <f t="shared" si="235"/>
        <v>0.10999999999999943</v>
      </c>
      <c r="AB98" s="3">
        <f t="shared" si="236"/>
        <v>9.2275999999999989</v>
      </c>
      <c r="AC98" s="13">
        <f t="shared" si="237"/>
        <v>2.7599999999999625E-2</v>
      </c>
      <c r="AD98" s="3">
        <f t="shared" si="238"/>
        <v>219.65699999999998</v>
      </c>
      <c r="AE98" s="13">
        <f t="shared" si="239"/>
        <v>0.65699999999998226</v>
      </c>
      <c r="AF98" s="27"/>
      <c r="AG98" s="23"/>
      <c r="AH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J98" s="3"/>
      <c r="BK98" s="3"/>
      <c r="BL98" s="3"/>
    </row>
    <row r="99" spans="6:64" x14ac:dyDescent="0.2">
      <c r="F99" s="43">
        <f t="shared" si="148"/>
        <v>288</v>
      </c>
      <c r="G99" s="61">
        <f t="shared" si="148"/>
        <v>42657</v>
      </c>
      <c r="H99" s="10" t="s">
        <v>59</v>
      </c>
      <c r="N99" s="3">
        <v>200.6</v>
      </c>
      <c r="O99" s="3">
        <v>25.1</v>
      </c>
      <c r="P99" s="3">
        <v>45</v>
      </c>
      <c r="Q99" s="3">
        <v>34.700000000000003</v>
      </c>
      <c r="R99" s="13">
        <v>4.5999999999999996</v>
      </c>
      <c r="S99" s="67">
        <f t="shared" si="227"/>
        <v>109.39999999999999</v>
      </c>
      <c r="T99" s="20">
        <f t="shared" si="228"/>
        <v>1.5999999999999943</v>
      </c>
      <c r="U99" s="13">
        <f t="shared" si="229"/>
        <v>1</v>
      </c>
      <c r="V99" s="12">
        <f t="shared" si="230"/>
        <v>50.350600000000007</v>
      </c>
      <c r="W99" s="13">
        <f t="shared" si="231"/>
        <v>1.2506000000000057</v>
      </c>
      <c r="X99" s="3">
        <f t="shared" si="232"/>
        <v>90.27</v>
      </c>
      <c r="Y99" s="13">
        <f t="shared" si="233"/>
        <v>-0.32999999999999829</v>
      </c>
      <c r="Z99" s="3">
        <f t="shared" si="234"/>
        <v>69.608200000000011</v>
      </c>
      <c r="AA99" s="13">
        <f t="shared" si="235"/>
        <v>-0.49179999999998358</v>
      </c>
      <c r="AB99" s="3">
        <f t="shared" si="236"/>
        <v>9.2275999999999989</v>
      </c>
      <c r="AC99" s="13">
        <f t="shared" si="237"/>
        <v>2.7599999999999625E-2</v>
      </c>
      <c r="AD99" s="3">
        <f t="shared" si="238"/>
        <v>219.4564</v>
      </c>
      <c r="AE99" s="13">
        <f t="shared" si="239"/>
        <v>0.45640000000000214</v>
      </c>
      <c r="AF99" s="27"/>
      <c r="AG99" s="23"/>
      <c r="AH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J99" s="3"/>
      <c r="BK99" s="3"/>
      <c r="BL99" s="3"/>
    </row>
    <row r="100" spans="6:64" x14ac:dyDescent="0.2">
      <c r="F100" s="43">
        <f t="shared" si="148"/>
        <v>287</v>
      </c>
      <c r="G100" s="61">
        <f t="shared" si="148"/>
        <v>42656</v>
      </c>
      <c r="H100" s="16" t="s">
        <v>36</v>
      </c>
      <c r="L100" t="s">
        <v>227</v>
      </c>
      <c r="N100" s="3">
        <v>199</v>
      </c>
      <c r="O100" s="3">
        <v>24.8</v>
      </c>
      <c r="P100" s="3">
        <v>45.5</v>
      </c>
      <c r="Q100" s="3">
        <v>34.700000000000003</v>
      </c>
      <c r="R100" s="13">
        <v>4.5999999999999996</v>
      </c>
      <c r="S100" s="67">
        <f t="shared" si="227"/>
        <v>109.6</v>
      </c>
      <c r="T100" s="20">
        <f t="shared" si="228"/>
        <v>-1</v>
      </c>
      <c r="U100" s="13">
        <f t="shared" si="229"/>
        <v>-0.59999999999999432</v>
      </c>
      <c r="V100" s="12">
        <f t="shared" si="230"/>
        <v>49.351999999999997</v>
      </c>
      <c r="W100" s="13">
        <f t="shared" si="231"/>
        <v>0.25199999999999534</v>
      </c>
      <c r="X100" s="3">
        <f t="shared" si="232"/>
        <v>90.545000000000002</v>
      </c>
      <c r="Y100" s="13">
        <f t="shared" si="233"/>
        <v>-5.499999999999261E-2</v>
      </c>
      <c r="Z100" s="3">
        <f t="shared" si="234"/>
        <v>69.052999999999997</v>
      </c>
      <c r="AA100" s="13">
        <f t="shared" si="235"/>
        <v>-1.046999999999997</v>
      </c>
      <c r="AB100" s="3">
        <f t="shared" si="236"/>
        <v>9.1539999999999999</v>
      </c>
      <c r="AC100" s="13">
        <f t="shared" si="237"/>
        <v>-4.5999999999999375E-2</v>
      </c>
      <c r="AD100" s="3">
        <f t="shared" si="238"/>
        <v>218.10399999999998</v>
      </c>
      <c r="AE100" s="13">
        <f t="shared" si="239"/>
        <v>-0.89600000000001501</v>
      </c>
      <c r="AF100" s="27"/>
      <c r="AG100" s="23"/>
      <c r="AH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J100" s="3"/>
      <c r="BK100" s="3"/>
      <c r="BL100" s="3"/>
    </row>
    <row r="101" spans="6:64" x14ac:dyDescent="0.2">
      <c r="F101" s="43">
        <f t="shared" si="148"/>
        <v>286</v>
      </c>
      <c r="G101" s="61">
        <f t="shared" si="148"/>
        <v>42655</v>
      </c>
      <c r="H101" s="44" t="s">
        <v>40</v>
      </c>
      <c r="L101" t="s">
        <v>226</v>
      </c>
      <c r="N101" s="3">
        <v>200</v>
      </c>
      <c r="O101" s="3">
        <v>24.9</v>
      </c>
      <c r="P101" s="3">
        <v>45.3</v>
      </c>
      <c r="Q101" s="3">
        <v>34.700000000000003</v>
      </c>
      <c r="R101" s="13">
        <v>4.5999999999999996</v>
      </c>
      <c r="S101" s="67">
        <f t="shared" si="227"/>
        <v>109.49999999999999</v>
      </c>
      <c r="T101" s="20">
        <f t="shared" si="228"/>
        <v>0.19999999999998863</v>
      </c>
      <c r="U101" s="13">
        <f t="shared" si="229"/>
        <v>0.40000000000000568</v>
      </c>
      <c r="V101" s="12">
        <f t="shared" si="230"/>
        <v>49.8</v>
      </c>
      <c r="W101" s="13">
        <f t="shared" si="231"/>
        <v>0.69999999999999574</v>
      </c>
      <c r="X101" s="3">
        <f t="shared" si="232"/>
        <v>90.6</v>
      </c>
      <c r="Y101" s="13">
        <f t="shared" si="233"/>
        <v>0</v>
      </c>
      <c r="Z101" s="3">
        <f t="shared" si="234"/>
        <v>69.400000000000006</v>
      </c>
      <c r="AA101" s="13">
        <f t="shared" si="235"/>
        <v>-0.69999999999998863</v>
      </c>
      <c r="AB101" s="3">
        <f t="shared" si="236"/>
        <v>9.1999999999999993</v>
      </c>
      <c r="AC101" s="13">
        <f t="shared" si="237"/>
        <v>0</v>
      </c>
      <c r="AD101" s="3">
        <f t="shared" si="238"/>
        <v>218.99999999999997</v>
      </c>
      <c r="AE101" s="13">
        <f t="shared" si="239"/>
        <v>0</v>
      </c>
      <c r="AF101" s="27"/>
      <c r="AG101" s="23"/>
      <c r="AH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J101" s="3"/>
      <c r="BK101" s="3"/>
      <c r="BL101" s="3"/>
    </row>
    <row r="102" spans="6:64" x14ac:dyDescent="0.2">
      <c r="F102" s="43">
        <f t="shared" si="148"/>
        <v>285</v>
      </c>
      <c r="G102" s="61">
        <f t="shared" si="148"/>
        <v>42654</v>
      </c>
      <c r="H102" s="44" t="s">
        <v>38</v>
      </c>
      <c r="N102" s="3">
        <v>199.8</v>
      </c>
      <c r="O102" s="3">
        <v>24.7</v>
      </c>
      <c r="P102" s="3">
        <v>45.2</v>
      </c>
      <c r="Q102" s="3">
        <v>35.4</v>
      </c>
      <c r="R102" s="13">
        <v>4.5999999999999996</v>
      </c>
      <c r="S102" s="67">
        <f t="shared" ref="S102:S107" si="240">SUM(O102:R102)</f>
        <v>109.9</v>
      </c>
      <c r="T102" s="20">
        <f t="shared" ref="T102:T107" si="241">+N102-N103</f>
        <v>0.20000000000001705</v>
      </c>
      <c r="U102" s="13">
        <f t="shared" ref="U102:U107" si="242">+N102-U$5</f>
        <v>0.20000000000001705</v>
      </c>
      <c r="V102" s="12">
        <f t="shared" ref="V102:V107" si="243">+$N102*O102/100</f>
        <v>49.350600000000007</v>
      </c>
      <c r="W102" s="13">
        <f t="shared" ref="W102:W107" si="244">+V102-W$5</f>
        <v>0.25060000000000571</v>
      </c>
      <c r="X102" s="3">
        <f t="shared" ref="X102:X107" si="245">+$N102*P102/100</f>
        <v>90.309600000000003</v>
      </c>
      <c r="Y102" s="13">
        <f t="shared" ref="Y102:Y107" si="246">+X102-Y$5</f>
        <v>-0.29039999999999111</v>
      </c>
      <c r="Z102" s="3">
        <f t="shared" ref="Z102:Z107" si="247">+$N102*Q102/100</f>
        <v>70.729200000000006</v>
      </c>
      <c r="AA102" s="13">
        <f t="shared" ref="AA102:AA107" si="248">+Z102-AA$5</f>
        <v>0.62920000000001153</v>
      </c>
      <c r="AB102" s="3">
        <f t="shared" ref="AB102:AB107" si="249">+$N102*R102/100</f>
        <v>9.1907999999999994</v>
      </c>
      <c r="AC102" s="13">
        <f t="shared" ref="AC102:AC107" si="250">+AB102-AC$5</f>
        <v>-9.1999999999998749E-3</v>
      </c>
      <c r="AD102" s="3">
        <f t="shared" ref="AD102:AD107" si="251">+V102+X102+Z102+AB102</f>
        <v>219.58020000000002</v>
      </c>
      <c r="AE102" s="13">
        <f t="shared" ref="AE102:AE107" si="252">+AD102-AE$5</f>
        <v>0.58020000000001914</v>
      </c>
      <c r="AF102" s="27"/>
      <c r="AG102" s="23"/>
      <c r="AH102" s="39"/>
      <c r="AJ102" s="3">
        <f t="shared" ref="AJ102:AJ107" si="253">(+V102+Z102)*$AJ$4+$AJ$5</f>
        <v>200.07980000000001</v>
      </c>
      <c r="AK102" s="3">
        <f t="shared" ref="AK102:AK107" si="254">+W102+AA102</f>
        <v>0.87980000000001723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J102" s="3"/>
      <c r="BK102" s="3"/>
      <c r="BL102" s="3"/>
    </row>
    <row r="103" spans="6:64" x14ac:dyDescent="0.2">
      <c r="F103" s="43">
        <f t="shared" si="148"/>
        <v>284</v>
      </c>
      <c r="G103" s="61">
        <f t="shared" si="148"/>
        <v>42653</v>
      </c>
      <c r="H103" s="44" t="s">
        <v>20</v>
      </c>
      <c r="L103" s="6" t="s">
        <v>225</v>
      </c>
      <c r="N103" s="3">
        <v>199.6</v>
      </c>
      <c r="O103" s="3">
        <v>24.5</v>
      </c>
      <c r="P103" s="3">
        <v>45.1</v>
      </c>
      <c r="Q103" s="3">
        <v>36</v>
      </c>
      <c r="R103" s="13">
        <v>4.8</v>
      </c>
      <c r="S103" s="67">
        <f t="shared" si="240"/>
        <v>110.39999999999999</v>
      </c>
      <c r="T103" s="20">
        <f t="shared" si="241"/>
        <v>0.59999999999999432</v>
      </c>
      <c r="U103" s="13">
        <f t="shared" si="242"/>
        <v>0</v>
      </c>
      <c r="V103" s="12">
        <f t="shared" si="243"/>
        <v>48.902000000000001</v>
      </c>
      <c r="W103" s="13">
        <f t="shared" si="244"/>
        <v>-0.1980000000000004</v>
      </c>
      <c r="X103" s="3">
        <f t="shared" si="245"/>
        <v>90.019599999999997</v>
      </c>
      <c r="Y103" s="13">
        <f t="shared" si="246"/>
        <v>-0.58039999999999736</v>
      </c>
      <c r="Z103" s="3">
        <f t="shared" si="247"/>
        <v>71.855999999999995</v>
      </c>
      <c r="AA103" s="64">
        <f t="shared" si="248"/>
        <v>1.7560000000000002</v>
      </c>
      <c r="AB103" s="3">
        <f t="shared" si="249"/>
        <v>9.5808</v>
      </c>
      <c r="AC103" s="13">
        <f t="shared" si="250"/>
        <v>0.38080000000000069</v>
      </c>
      <c r="AD103" s="3">
        <f t="shared" si="251"/>
        <v>220.35840000000002</v>
      </c>
      <c r="AE103" s="13">
        <f t="shared" si="252"/>
        <v>1.3584000000000174</v>
      </c>
      <c r="AF103" s="27"/>
      <c r="AG103" s="23"/>
      <c r="AH103" s="39"/>
      <c r="AJ103" s="3">
        <f t="shared" si="253"/>
        <v>200.75799999999998</v>
      </c>
      <c r="AK103" s="3">
        <f t="shared" si="254"/>
        <v>1.5579999999999998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J103" s="3"/>
      <c r="BK103" s="3"/>
      <c r="BL103" s="3"/>
    </row>
    <row r="104" spans="6:64" x14ac:dyDescent="0.2">
      <c r="F104" s="43">
        <f t="shared" si="148"/>
        <v>283</v>
      </c>
      <c r="G104" s="61">
        <f t="shared" si="148"/>
        <v>42652</v>
      </c>
      <c r="H104" s="10" t="s">
        <v>35</v>
      </c>
      <c r="L104" s="6" t="s">
        <v>224</v>
      </c>
      <c r="N104" s="3">
        <v>199</v>
      </c>
      <c r="O104" s="3">
        <v>24.7</v>
      </c>
      <c r="P104" s="3">
        <v>45.4</v>
      </c>
      <c r="Q104" s="3">
        <v>34.9</v>
      </c>
      <c r="R104" s="13">
        <v>4.5999999999999996</v>
      </c>
      <c r="S104" s="67">
        <f t="shared" si="240"/>
        <v>109.6</v>
      </c>
      <c r="T104" s="20">
        <f t="shared" si="241"/>
        <v>-0.80000000000001137</v>
      </c>
      <c r="U104" s="13">
        <f t="shared" si="242"/>
        <v>-0.59999999999999432</v>
      </c>
      <c r="V104" s="12">
        <f t="shared" si="243"/>
        <v>49.152999999999999</v>
      </c>
      <c r="W104" s="13">
        <f t="shared" si="244"/>
        <v>5.2999999999997272E-2</v>
      </c>
      <c r="X104" s="3">
        <f t="shared" si="245"/>
        <v>90.346000000000004</v>
      </c>
      <c r="Y104" s="13">
        <f t="shared" si="246"/>
        <v>-0.25399999999999068</v>
      </c>
      <c r="Z104" s="3">
        <f t="shared" si="247"/>
        <v>69.450999999999993</v>
      </c>
      <c r="AA104" s="13">
        <f t="shared" si="248"/>
        <v>-0.64900000000000091</v>
      </c>
      <c r="AB104" s="3">
        <f t="shared" si="249"/>
        <v>9.1539999999999999</v>
      </c>
      <c r="AC104" s="13">
        <f t="shared" si="250"/>
        <v>-4.5999999999999375E-2</v>
      </c>
      <c r="AD104" s="3">
        <f t="shared" si="251"/>
        <v>218.10399999999998</v>
      </c>
      <c r="AE104" s="13">
        <f t="shared" si="252"/>
        <v>-0.89600000000001501</v>
      </c>
      <c r="AF104" s="27"/>
      <c r="AG104" s="23"/>
      <c r="AH104" s="39"/>
      <c r="AJ104" s="3">
        <f t="shared" si="253"/>
        <v>198.60399999999998</v>
      </c>
      <c r="AK104" s="3">
        <f t="shared" si="254"/>
        <v>-0.59600000000000364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J104" s="3"/>
      <c r="BK104" s="3"/>
      <c r="BL104" s="3"/>
    </row>
    <row r="105" spans="6:64" x14ac:dyDescent="0.2">
      <c r="F105" s="43">
        <f t="shared" si="148"/>
        <v>282</v>
      </c>
      <c r="G105" s="61">
        <f t="shared" si="148"/>
        <v>42651</v>
      </c>
      <c r="H105" s="44" t="s">
        <v>29</v>
      </c>
      <c r="L105" t="s">
        <v>223</v>
      </c>
      <c r="N105" s="3">
        <v>199.8</v>
      </c>
      <c r="O105" s="3">
        <v>24.8</v>
      </c>
      <c r="P105" s="3">
        <v>45.3</v>
      </c>
      <c r="Q105" s="3">
        <v>35.1</v>
      </c>
      <c r="R105" s="13">
        <v>4.5999999999999996</v>
      </c>
      <c r="S105" s="67">
        <f t="shared" si="240"/>
        <v>109.79999999999998</v>
      </c>
      <c r="T105" s="20">
        <f t="shared" si="241"/>
        <v>-1.1999999999999886</v>
      </c>
      <c r="U105" s="13">
        <f t="shared" si="242"/>
        <v>0.20000000000001705</v>
      </c>
      <c r="V105" s="12">
        <f t="shared" si="243"/>
        <v>49.55040000000001</v>
      </c>
      <c r="W105" s="13">
        <f t="shared" si="244"/>
        <v>0.45040000000000902</v>
      </c>
      <c r="X105" s="3">
        <f t="shared" si="245"/>
        <v>90.509399999999999</v>
      </c>
      <c r="Y105" s="13">
        <f t="shared" si="246"/>
        <v>-9.0599999999994907E-2</v>
      </c>
      <c r="Z105" s="3">
        <f t="shared" si="247"/>
        <v>70.129800000000003</v>
      </c>
      <c r="AA105" s="13">
        <f t="shared" si="248"/>
        <v>2.9800000000008708E-2</v>
      </c>
      <c r="AB105" s="3">
        <f t="shared" si="249"/>
        <v>9.1907999999999994</v>
      </c>
      <c r="AC105" s="13">
        <f t="shared" si="250"/>
        <v>-9.1999999999998749E-3</v>
      </c>
      <c r="AD105" s="3">
        <f t="shared" si="251"/>
        <v>219.38039999999998</v>
      </c>
      <c r="AE105" s="13">
        <f t="shared" si="252"/>
        <v>0.38039999999998031</v>
      </c>
      <c r="AF105" s="27"/>
      <c r="AG105" s="23"/>
      <c r="AH105" s="39"/>
      <c r="AJ105" s="3">
        <f t="shared" si="253"/>
        <v>199.68020000000001</v>
      </c>
      <c r="AK105" s="3">
        <f t="shared" si="254"/>
        <v>0.48020000000001772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J105" s="3"/>
      <c r="BK105" s="3"/>
      <c r="BL105" s="3"/>
    </row>
    <row r="106" spans="6:64" x14ac:dyDescent="0.2">
      <c r="F106" s="43">
        <f t="shared" ref="F106:G109" si="255">+F107+1</f>
        <v>281</v>
      </c>
      <c r="G106" s="61">
        <f t="shared" si="255"/>
        <v>42650</v>
      </c>
      <c r="H106" s="10" t="s">
        <v>59</v>
      </c>
      <c r="N106" s="3">
        <v>201</v>
      </c>
      <c r="O106" s="3">
        <v>25</v>
      </c>
      <c r="P106" s="3">
        <v>44.8</v>
      </c>
      <c r="Q106" s="3">
        <v>35.299999999999997</v>
      </c>
      <c r="R106" s="13">
        <v>4.5999999999999996</v>
      </c>
      <c r="S106" s="67">
        <f t="shared" si="240"/>
        <v>109.69999999999999</v>
      </c>
      <c r="T106" s="20">
        <f t="shared" si="241"/>
        <v>0.59999999999999432</v>
      </c>
      <c r="U106" s="13">
        <f t="shared" si="242"/>
        <v>1.4000000000000057</v>
      </c>
      <c r="V106" s="12">
        <f t="shared" si="243"/>
        <v>50.25</v>
      </c>
      <c r="W106" s="13">
        <f t="shared" si="244"/>
        <v>1.1499999999999986</v>
      </c>
      <c r="X106" s="3">
        <f t="shared" si="245"/>
        <v>90.047999999999988</v>
      </c>
      <c r="Y106" s="13">
        <f t="shared" si="246"/>
        <v>-0.55200000000000671</v>
      </c>
      <c r="Z106" s="3">
        <f t="shared" si="247"/>
        <v>70.952999999999989</v>
      </c>
      <c r="AA106" s="13">
        <f t="shared" si="248"/>
        <v>0.85299999999999443</v>
      </c>
      <c r="AB106" s="3">
        <f t="shared" si="249"/>
        <v>9.2459999999999987</v>
      </c>
      <c r="AC106" s="13">
        <f t="shared" si="250"/>
        <v>4.5999999999999375E-2</v>
      </c>
      <c r="AD106" s="3">
        <f t="shared" si="251"/>
        <v>220.49699999999999</v>
      </c>
      <c r="AE106" s="13">
        <f t="shared" si="252"/>
        <v>1.4969999999999857</v>
      </c>
      <c r="AF106" s="27"/>
      <c r="AG106" s="23"/>
      <c r="AH106" s="39"/>
      <c r="AJ106" s="3">
        <f t="shared" si="253"/>
        <v>201.20299999999997</v>
      </c>
      <c r="AK106" s="3">
        <f t="shared" si="254"/>
        <v>2.002999999999993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J106" s="3"/>
      <c r="BK106" s="3"/>
      <c r="BL106" s="3"/>
    </row>
    <row r="107" spans="6:64" x14ac:dyDescent="0.2">
      <c r="F107" s="43">
        <f t="shared" si="255"/>
        <v>280</v>
      </c>
      <c r="G107" s="61">
        <f t="shared" si="255"/>
        <v>42649</v>
      </c>
      <c r="H107" s="16" t="s">
        <v>36</v>
      </c>
      <c r="L107" t="s">
        <v>222</v>
      </c>
      <c r="N107" s="3">
        <v>200.4</v>
      </c>
      <c r="O107" s="3">
        <v>24.8</v>
      </c>
      <c r="P107" s="3">
        <v>45</v>
      </c>
      <c r="Q107" s="3">
        <v>35.299999999999997</v>
      </c>
      <c r="R107" s="13">
        <v>4.5999999999999996</v>
      </c>
      <c r="S107" s="67">
        <f t="shared" si="240"/>
        <v>109.69999999999999</v>
      </c>
      <c r="T107" s="20">
        <f t="shared" si="241"/>
        <v>2.4000000000000057</v>
      </c>
      <c r="U107" s="13">
        <f t="shared" si="242"/>
        <v>0.80000000000001137</v>
      </c>
      <c r="V107" s="12">
        <f t="shared" si="243"/>
        <v>49.699199999999998</v>
      </c>
      <c r="W107" s="13">
        <f t="shared" si="244"/>
        <v>0.59919999999999618</v>
      </c>
      <c r="X107" s="3">
        <f t="shared" si="245"/>
        <v>90.18</v>
      </c>
      <c r="Y107" s="13">
        <f t="shared" si="246"/>
        <v>-0.41999999999998749</v>
      </c>
      <c r="Z107" s="3">
        <f t="shared" si="247"/>
        <v>70.741199999999992</v>
      </c>
      <c r="AA107" s="13">
        <f t="shared" si="248"/>
        <v>0.64119999999999777</v>
      </c>
      <c r="AB107" s="3">
        <f t="shared" si="249"/>
        <v>9.218399999999999</v>
      </c>
      <c r="AC107" s="13">
        <f t="shared" si="250"/>
        <v>1.839999999999975E-2</v>
      </c>
      <c r="AD107" s="3">
        <f t="shared" si="251"/>
        <v>219.83879999999999</v>
      </c>
      <c r="AE107" s="13">
        <f t="shared" si="252"/>
        <v>0.838799999999992</v>
      </c>
      <c r="AF107" s="27"/>
      <c r="AG107" s="23"/>
      <c r="AH107" s="39"/>
      <c r="AJ107" s="3">
        <f t="shared" si="253"/>
        <v>200.44039999999998</v>
      </c>
      <c r="AK107" s="3">
        <f t="shared" si="254"/>
        <v>1.240399999999994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J107" s="3"/>
      <c r="BK107" s="3"/>
      <c r="BL107" s="3"/>
    </row>
    <row r="108" spans="6:64" x14ac:dyDescent="0.2">
      <c r="F108" s="43">
        <f t="shared" si="255"/>
        <v>279</v>
      </c>
      <c r="G108" s="61">
        <f t="shared" si="255"/>
        <v>42648</v>
      </c>
      <c r="H108" s="44" t="s">
        <v>40</v>
      </c>
      <c r="L108" t="s">
        <v>221</v>
      </c>
      <c r="N108" s="3">
        <v>198</v>
      </c>
      <c r="O108" s="3">
        <v>24.1</v>
      </c>
      <c r="P108" s="3">
        <v>45.6</v>
      </c>
      <c r="Q108" s="3">
        <v>35.700000000000003</v>
      </c>
      <c r="R108" s="13">
        <v>4.8</v>
      </c>
      <c r="S108" s="67">
        <f t="shared" ref="S108" si="256">SUM(O108:R108)</f>
        <v>110.2</v>
      </c>
      <c r="T108" s="20">
        <f t="shared" ref="T108" si="257">+N108-N109</f>
        <v>-0.80000000000001137</v>
      </c>
      <c r="U108" s="13">
        <f t="shared" ref="U108" si="258">+N108-U$5</f>
        <v>-1.5999999999999943</v>
      </c>
      <c r="V108" s="12">
        <f t="shared" ref="V108" si="259">+$N108*O108/100</f>
        <v>47.718000000000004</v>
      </c>
      <c r="W108" s="13">
        <f t="shared" ref="W108" si="260">+V108-W$5</f>
        <v>-1.3819999999999979</v>
      </c>
      <c r="X108" s="3">
        <f t="shared" ref="X108" si="261">+$N108*P108/100</f>
        <v>90.288000000000011</v>
      </c>
      <c r="Y108" s="13">
        <f t="shared" ref="Y108" si="262">+X108-Y$5</f>
        <v>-0.3119999999999834</v>
      </c>
      <c r="Z108" s="3">
        <f t="shared" ref="Z108" si="263">+$N108*Q108/100</f>
        <v>70.686000000000007</v>
      </c>
      <c r="AA108" s="13">
        <f t="shared" ref="AA108" si="264">+Z108-AA$5</f>
        <v>0.58600000000001273</v>
      </c>
      <c r="AB108" s="3">
        <f t="shared" ref="AB108" si="265">+$N108*R108/100</f>
        <v>9.5039999999999996</v>
      </c>
      <c r="AC108" s="13">
        <f t="shared" ref="AC108" si="266">+AB108-AC$5</f>
        <v>0.30400000000000027</v>
      </c>
      <c r="AD108" s="3">
        <f t="shared" ref="AD108" si="267">+V108+X108+Z108+AB108</f>
        <v>218.19600000000003</v>
      </c>
      <c r="AE108" s="13">
        <f t="shared" ref="AE108" si="268">+AD108-AE$5</f>
        <v>-0.80399999999997362</v>
      </c>
      <c r="AF108" s="27"/>
      <c r="AG108" s="23"/>
      <c r="AH108" s="39"/>
      <c r="AJ108" s="3">
        <f t="shared" ref="AJ108" si="269">(+V108+Z108)*$AJ$4+$AJ$5</f>
        <v>198.404</v>
      </c>
      <c r="AK108" s="3">
        <f t="shared" ref="AK108" si="270">+W108+AA108</f>
        <v>-0.79599999999998516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J108" s="3"/>
      <c r="BK108" s="3"/>
      <c r="BL108" s="3"/>
    </row>
    <row r="109" spans="6:64" x14ac:dyDescent="0.2">
      <c r="F109" s="43">
        <f t="shared" si="255"/>
        <v>278</v>
      </c>
      <c r="G109" s="61">
        <f t="shared" si="255"/>
        <v>42647</v>
      </c>
      <c r="H109" s="44" t="s">
        <v>38</v>
      </c>
      <c r="L109" t="s">
        <v>220</v>
      </c>
      <c r="N109" s="3">
        <v>198.8</v>
      </c>
      <c r="O109" s="3">
        <v>24.6</v>
      </c>
      <c r="P109" s="3">
        <v>45.4</v>
      </c>
      <c r="Q109" s="3">
        <v>35.200000000000003</v>
      </c>
      <c r="R109" s="13">
        <v>4.5999999999999996</v>
      </c>
      <c r="S109" s="67">
        <f t="shared" ref="S109:S112" si="271">SUM(O109:R109)</f>
        <v>109.8</v>
      </c>
      <c r="T109" s="20">
        <f t="shared" ref="T109:T112" si="272">+N109-N110</f>
        <v>0.60000000000002274</v>
      </c>
      <c r="U109" s="13">
        <f t="shared" ref="U109:U112" si="273">+N109-U$5</f>
        <v>-0.79999999999998295</v>
      </c>
      <c r="V109" s="12">
        <f t="shared" ref="V109:V112" si="274">+$N109*O109/100</f>
        <v>48.904800000000002</v>
      </c>
      <c r="W109" s="13">
        <f t="shared" ref="W109:W112" si="275">+V109-W$5</f>
        <v>-0.19519999999999982</v>
      </c>
      <c r="X109" s="3">
        <f t="shared" ref="X109:X112" si="276">+$N109*P109/100</f>
        <v>90.255200000000002</v>
      </c>
      <c r="Y109" s="13">
        <f t="shared" ref="Y109:Y112" si="277">+X109-Y$5</f>
        <v>-0.34479999999999222</v>
      </c>
      <c r="Z109" s="3">
        <f t="shared" ref="Z109:Z112" si="278">+$N109*Q109/100</f>
        <v>69.97760000000001</v>
      </c>
      <c r="AA109" s="13">
        <f t="shared" ref="AA109:AA112" si="279">+Z109-AA$5</f>
        <v>-0.12239999999998474</v>
      </c>
      <c r="AB109" s="3">
        <f t="shared" ref="AB109:AB112" si="280">+$N109*R109/100</f>
        <v>9.1448</v>
      </c>
      <c r="AC109" s="13">
        <f t="shared" ref="AC109:AC112" si="281">+AB109-AC$5</f>
        <v>-5.519999999999925E-2</v>
      </c>
      <c r="AD109" s="3">
        <f t="shared" ref="AD109:AD112" si="282">+V109+X109+Z109+AB109</f>
        <v>218.28240000000002</v>
      </c>
      <c r="AE109" s="13">
        <f t="shared" ref="AE109:AE112" si="283">+AD109-AE$5</f>
        <v>-0.71759999999997603</v>
      </c>
      <c r="AF109" s="27"/>
      <c r="AG109" s="23"/>
      <c r="AH109" s="39"/>
      <c r="AJ109" s="3">
        <f t="shared" ref="AJ109:AJ112" si="284">(+V109+Z109)*$AJ$4+$AJ$5</f>
        <v>198.88240000000002</v>
      </c>
      <c r="AK109" s="3">
        <f t="shared" ref="AK109:AK112" si="285">+W109+AA109</f>
        <v>-0.31759999999998456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J109" s="3"/>
      <c r="BK109" s="3"/>
      <c r="BL109" s="3"/>
    </row>
    <row r="110" spans="6:64" x14ac:dyDescent="0.2">
      <c r="F110" s="43">
        <f t="shared" ref="F110:G113" si="286">+F111+1</f>
        <v>277</v>
      </c>
      <c r="G110" s="61">
        <f t="shared" si="286"/>
        <v>42646</v>
      </c>
      <c r="H110" s="44" t="s">
        <v>20</v>
      </c>
      <c r="L110" t="s">
        <v>219</v>
      </c>
      <c r="N110" s="3">
        <v>198.2</v>
      </c>
      <c r="O110" s="3">
        <v>24.3</v>
      </c>
      <c r="P110" s="3">
        <v>45.5</v>
      </c>
      <c r="Q110" s="3">
        <v>35.6</v>
      </c>
      <c r="R110" s="13">
        <v>4.5999999999999996</v>
      </c>
      <c r="S110" s="67">
        <f t="shared" si="271"/>
        <v>110</v>
      </c>
      <c r="T110" s="20">
        <f t="shared" si="272"/>
        <v>-2</v>
      </c>
      <c r="U110" s="13">
        <f t="shared" si="273"/>
        <v>-1.4000000000000057</v>
      </c>
      <c r="V110" s="12">
        <f t="shared" si="274"/>
        <v>48.162600000000005</v>
      </c>
      <c r="W110" s="13">
        <f t="shared" si="275"/>
        <v>-0.93739999999999668</v>
      </c>
      <c r="X110" s="3">
        <f t="shared" si="276"/>
        <v>90.180999999999997</v>
      </c>
      <c r="Y110" s="13">
        <f t="shared" si="277"/>
        <v>-0.41899999999999693</v>
      </c>
      <c r="Z110" s="3">
        <f t="shared" si="278"/>
        <v>70.559200000000004</v>
      </c>
      <c r="AA110" s="13">
        <f t="shared" si="279"/>
        <v>0.45920000000000982</v>
      </c>
      <c r="AB110" s="3">
        <f t="shared" si="280"/>
        <v>9.1171999999999986</v>
      </c>
      <c r="AC110" s="13">
        <f t="shared" si="281"/>
        <v>-8.2800000000000651E-2</v>
      </c>
      <c r="AD110" s="3">
        <f t="shared" si="282"/>
        <v>218.02</v>
      </c>
      <c r="AE110" s="13">
        <f t="shared" si="283"/>
        <v>-0.97999999999998977</v>
      </c>
      <c r="AF110" s="27"/>
      <c r="AG110" s="23"/>
      <c r="AH110" s="39"/>
      <c r="AJ110" s="3">
        <f t="shared" si="284"/>
        <v>198.7218</v>
      </c>
      <c r="AK110" s="3">
        <f t="shared" si="285"/>
        <v>-0.47819999999998686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J110" s="3"/>
      <c r="BK110" s="3"/>
      <c r="BL110" s="3"/>
    </row>
    <row r="111" spans="6:64" x14ac:dyDescent="0.2">
      <c r="F111" s="43">
        <f t="shared" si="286"/>
        <v>276</v>
      </c>
      <c r="G111" s="61">
        <f t="shared" si="286"/>
        <v>42645</v>
      </c>
      <c r="H111" s="10" t="s">
        <v>35</v>
      </c>
      <c r="N111" s="3">
        <v>200.2</v>
      </c>
      <c r="O111" s="3">
        <v>24.7</v>
      </c>
      <c r="P111" s="3">
        <v>45.2</v>
      </c>
      <c r="Q111" s="3">
        <v>35.299999999999997</v>
      </c>
      <c r="R111" s="13">
        <v>4.5999999999999996</v>
      </c>
      <c r="S111" s="67">
        <f t="shared" si="271"/>
        <v>109.8</v>
      </c>
      <c r="T111" s="20">
        <f t="shared" si="272"/>
        <v>0</v>
      </c>
      <c r="U111" s="13">
        <f t="shared" si="273"/>
        <v>0.59999999999999432</v>
      </c>
      <c r="V111" s="12">
        <f t="shared" si="274"/>
        <v>49.449399999999997</v>
      </c>
      <c r="W111" s="13">
        <f t="shared" si="275"/>
        <v>0.34939999999999571</v>
      </c>
      <c r="X111" s="3">
        <f t="shared" si="276"/>
        <v>90.490400000000008</v>
      </c>
      <c r="Y111" s="13">
        <f t="shared" si="277"/>
        <v>-0.10959999999998615</v>
      </c>
      <c r="Z111" s="3">
        <f t="shared" si="278"/>
        <v>70.670599999999979</v>
      </c>
      <c r="AA111" s="13">
        <f t="shared" si="279"/>
        <v>0.57059999999998468</v>
      </c>
      <c r="AB111" s="3">
        <f t="shared" si="280"/>
        <v>9.2091999999999992</v>
      </c>
      <c r="AC111" s="13">
        <f t="shared" si="281"/>
        <v>9.1999999999998749E-3</v>
      </c>
      <c r="AD111" s="3">
        <f t="shared" si="282"/>
        <v>219.81959999999998</v>
      </c>
      <c r="AE111" s="13">
        <f t="shared" si="283"/>
        <v>0.8195999999999799</v>
      </c>
      <c r="AF111" s="27"/>
      <c r="AG111" s="23"/>
      <c r="AH111" s="39"/>
      <c r="AJ111" s="3">
        <f t="shared" si="284"/>
        <v>200.11999999999998</v>
      </c>
      <c r="AK111" s="3">
        <f t="shared" si="285"/>
        <v>0.91999999999998039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J111" s="3"/>
      <c r="BK111" s="3"/>
      <c r="BL111" s="3"/>
    </row>
    <row r="112" spans="6:64" x14ac:dyDescent="0.2">
      <c r="F112" s="43">
        <f t="shared" si="286"/>
        <v>275</v>
      </c>
      <c r="G112" s="61">
        <f t="shared" si="286"/>
        <v>42644</v>
      </c>
      <c r="H112" s="44" t="s">
        <v>29</v>
      </c>
      <c r="N112" s="3">
        <v>200.2</v>
      </c>
      <c r="O112" s="3">
        <v>24.7</v>
      </c>
      <c r="P112" s="3">
        <v>45.2</v>
      </c>
      <c r="Q112" s="3">
        <v>35.1</v>
      </c>
      <c r="R112" s="13">
        <v>4.5999999999999996</v>
      </c>
      <c r="S112" s="67">
        <f t="shared" si="271"/>
        <v>109.6</v>
      </c>
      <c r="T112" s="20">
        <f t="shared" si="272"/>
        <v>1.7999999999999829</v>
      </c>
      <c r="U112" s="13">
        <f t="shared" si="273"/>
        <v>0.59999999999999432</v>
      </c>
      <c r="V112" s="12">
        <f t="shared" si="274"/>
        <v>49.449399999999997</v>
      </c>
      <c r="W112" s="13">
        <f t="shared" si="275"/>
        <v>0.34939999999999571</v>
      </c>
      <c r="X112" s="3">
        <f t="shared" si="276"/>
        <v>90.490400000000008</v>
      </c>
      <c r="Y112" s="13">
        <f t="shared" si="277"/>
        <v>-0.10959999999998615</v>
      </c>
      <c r="Z112" s="3">
        <f t="shared" si="278"/>
        <v>70.270199999999988</v>
      </c>
      <c r="AA112" s="13">
        <f t="shared" si="279"/>
        <v>0.17019999999999413</v>
      </c>
      <c r="AB112" s="3">
        <f t="shared" si="280"/>
        <v>9.2091999999999992</v>
      </c>
      <c r="AC112" s="13">
        <f t="shared" si="281"/>
        <v>9.1999999999998749E-3</v>
      </c>
      <c r="AD112" s="3">
        <f t="shared" si="282"/>
        <v>219.41919999999999</v>
      </c>
      <c r="AE112" s="13">
        <f t="shared" si="283"/>
        <v>0.41919999999998936</v>
      </c>
      <c r="AF112" s="27"/>
      <c r="AG112" s="23"/>
      <c r="AH112" s="39"/>
      <c r="AJ112" s="3">
        <f t="shared" si="284"/>
        <v>199.71959999999999</v>
      </c>
      <c r="AK112" s="3">
        <f t="shared" si="285"/>
        <v>0.51959999999998985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J112" s="3"/>
      <c r="BK112" s="3"/>
      <c r="BL112" s="3"/>
    </row>
    <row r="113" spans="6:64" x14ac:dyDescent="0.2">
      <c r="F113" s="43">
        <f t="shared" si="286"/>
        <v>274</v>
      </c>
      <c r="G113" s="61">
        <f t="shared" si="286"/>
        <v>42643</v>
      </c>
      <c r="H113" s="10" t="s">
        <v>59</v>
      </c>
      <c r="N113" s="3">
        <v>198.4</v>
      </c>
      <c r="O113" s="3">
        <v>24.5</v>
      </c>
      <c r="P113" s="3">
        <v>45.5</v>
      </c>
      <c r="Q113" s="3">
        <v>35</v>
      </c>
      <c r="R113" s="13">
        <v>4.5999999999999996</v>
      </c>
      <c r="S113" s="67">
        <f t="shared" ref="S113:S114" si="287">SUM(O113:R113)</f>
        <v>109.6</v>
      </c>
      <c r="T113" s="20">
        <f t="shared" ref="T113:T114" si="288">+N113-N114</f>
        <v>-2.5999999999999943</v>
      </c>
      <c r="U113" s="13">
        <f t="shared" ref="U113:U114" si="289">+N113-U$5</f>
        <v>-1.1999999999999886</v>
      </c>
      <c r="V113" s="12">
        <f t="shared" ref="V113:V114" si="290">+$N113*O113/100</f>
        <v>48.608000000000004</v>
      </c>
      <c r="W113" s="13">
        <f t="shared" ref="W113:W114" si="291">+V113-W$5</f>
        <v>-0.49199999999999733</v>
      </c>
      <c r="X113" s="3">
        <f t="shared" ref="X113:X114" si="292">+$N113*P113/100</f>
        <v>90.272000000000006</v>
      </c>
      <c r="Y113" s="13">
        <f t="shared" ref="Y113:Y114" si="293">+X113-Y$5</f>
        <v>-0.32799999999998875</v>
      </c>
      <c r="Z113" s="3">
        <f t="shared" ref="Z113:Z114" si="294">+$N113*Q113/100</f>
        <v>69.44</v>
      </c>
      <c r="AA113" s="13">
        <f t="shared" ref="AA113:AA114" si="295">+Z113-AA$5</f>
        <v>-0.65999999999999659</v>
      </c>
      <c r="AB113" s="3">
        <f t="shared" ref="AB113:AB114" si="296">+$N113*R113/100</f>
        <v>9.1264000000000003</v>
      </c>
      <c r="AC113" s="13">
        <f t="shared" ref="AC113:AC114" si="297">+AB113-AC$5</f>
        <v>-7.3599999999999E-2</v>
      </c>
      <c r="AD113" s="3">
        <f t="shared" ref="AD113:AD114" si="298">+V113+X113+Z113+AB113</f>
        <v>217.44639999999998</v>
      </c>
      <c r="AE113" s="13">
        <f t="shared" ref="AE113:AE114" si="299">+AD113-AE$5</f>
        <v>-1.5536000000000172</v>
      </c>
      <c r="AF113" s="27"/>
      <c r="AG113" s="23"/>
      <c r="AH113" s="39"/>
      <c r="AJ113" s="3">
        <f t="shared" ref="AJ113:AJ114" si="300">(+V113+Z113)*$AJ$4+$AJ$5</f>
        <v>198.048</v>
      </c>
      <c r="AK113" s="3">
        <f t="shared" ref="AK113:AK114" si="301">+W113+AA113</f>
        <v>-1.1519999999999939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J113" s="3"/>
      <c r="BK113" s="3"/>
      <c r="BL113" s="3"/>
    </row>
    <row r="114" spans="6:64" x14ac:dyDescent="0.2">
      <c r="F114" s="43">
        <f t="shared" ref="F114:G137" si="302">+F115+1</f>
        <v>273</v>
      </c>
      <c r="G114" s="61">
        <f t="shared" si="302"/>
        <v>42642</v>
      </c>
      <c r="H114" s="16" t="s">
        <v>36</v>
      </c>
      <c r="N114" s="3">
        <v>201</v>
      </c>
      <c r="O114" s="3">
        <v>25</v>
      </c>
      <c r="P114" s="3">
        <v>44.8</v>
      </c>
      <c r="Q114" s="3">
        <v>35.4</v>
      </c>
      <c r="R114" s="13">
        <v>4.5999999999999996</v>
      </c>
      <c r="S114" s="67">
        <f t="shared" si="287"/>
        <v>109.79999999999998</v>
      </c>
      <c r="T114" s="20">
        <f t="shared" si="288"/>
        <v>1.4000000000000057</v>
      </c>
      <c r="U114" s="13">
        <f t="shared" si="289"/>
        <v>1.4000000000000057</v>
      </c>
      <c r="V114" s="12">
        <f t="shared" si="290"/>
        <v>50.25</v>
      </c>
      <c r="W114" s="13">
        <f t="shared" si="291"/>
        <v>1.1499999999999986</v>
      </c>
      <c r="X114" s="3">
        <f t="shared" si="292"/>
        <v>90.047999999999988</v>
      </c>
      <c r="Y114" s="13">
        <f t="shared" si="293"/>
        <v>-0.55200000000000671</v>
      </c>
      <c r="Z114" s="3">
        <f t="shared" si="294"/>
        <v>71.153999999999996</v>
      </c>
      <c r="AA114" s="13">
        <f t="shared" si="295"/>
        <v>1.054000000000002</v>
      </c>
      <c r="AB114" s="3">
        <f t="shared" si="296"/>
        <v>9.2459999999999987</v>
      </c>
      <c r="AC114" s="13">
        <f t="shared" si="297"/>
        <v>4.5999999999999375E-2</v>
      </c>
      <c r="AD114" s="3">
        <f t="shared" si="298"/>
        <v>220.69800000000001</v>
      </c>
      <c r="AE114" s="13">
        <f t="shared" si="299"/>
        <v>1.6980000000000075</v>
      </c>
      <c r="AF114" s="27"/>
      <c r="AG114" s="23"/>
      <c r="AH114" s="39"/>
      <c r="AJ114" s="3">
        <f t="shared" si="300"/>
        <v>201.404</v>
      </c>
      <c r="AK114" s="3">
        <f t="shared" si="301"/>
        <v>2.2040000000000006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J114" s="3"/>
      <c r="BK114" s="3"/>
      <c r="BL114" s="3"/>
    </row>
    <row r="115" spans="6:64" x14ac:dyDescent="0.2">
      <c r="F115" s="43">
        <f t="shared" si="302"/>
        <v>272</v>
      </c>
      <c r="G115" s="61">
        <f t="shared" si="302"/>
        <v>42641</v>
      </c>
      <c r="H115" s="44" t="s">
        <v>40</v>
      </c>
      <c r="L115" t="s">
        <v>218</v>
      </c>
      <c r="N115" s="3">
        <v>199.6</v>
      </c>
      <c r="O115" s="3">
        <v>24.8</v>
      </c>
      <c r="P115" s="3">
        <v>45.3</v>
      </c>
      <c r="Q115" s="3">
        <v>35</v>
      </c>
      <c r="R115" s="13">
        <v>4.5999999999999996</v>
      </c>
      <c r="S115" s="67">
        <f t="shared" ref="S115" si="303">SUM(O115:R115)</f>
        <v>109.69999999999999</v>
      </c>
      <c r="T115" s="20">
        <f t="shared" ref="T115" si="304">+N115-N116</f>
        <v>0.59999999999999432</v>
      </c>
      <c r="U115" s="13">
        <f t="shared" ref="U115" si="305">+N115-U$5</f>
        <v>0</v>
      </c>
      <c r="V115" s="12">
        <f t="shared" ref="V115" si="306">+$N115*O115/100</f>
        <v>49.500799999999998</v>
      </c>
      <c r="W115" s="13">
        <f t="shared" ref="W115" si="307">+V115-W$5</f>
        <v>0.40079999999999671</v>
      </c>
      <c r="X115" s="3">
        <f t="shared" ref="X115" si="308">+$N115*P115/100</f>
        <v>90.41879999999999</v>
      </c>
      <c r="Y115" s="13">
        <f t="shared" ref="Y115" si="309">+X115-Y$5</f>
        <v>-0.18120000000000402</v>
      </c>
      <c r="Z115" s="3">
        <f t="shared" ref="Z115" si="310">+$N115*Q115/100</f>
        <v>69.86</v>
      </c>
      <c r="AA115" s="13">
        <f t="shared" ref="AA115" si="311">+Z115-AA$5</f>
        <v>-0.23999999999999488</v>
      </c>
      <c r="AB115" s="3">
        <f t="shared" ref="AB115" si="312">+$N115*R115/100</f>
        <v>9.1815999999999978</v>
      </c>
      <c r="AC115" s="13">
        <f t="shared" ref="AC115" si="313">+AB115-AC$5</f>
        <v>-1.8400000000001526E-2</v>
      </c>
      <c r="AD115" s="3">
        <f t="shared" ref="AD115" si="314">+V115+X115+Z115+AB115</f>
        <v>218.96120000000002</v>
      </c>
      <c r="AE115" s="13">
        <f t="shared" ref="AE115" si="315">+AD115-AE$5</f>
        <v>-3.8799999999980628E-2</v>
      </c>
      <c r="AF115" s="27"/>
      <c r="AG115" s="23"/>
      <c r="AH115" s="39"/>
      <c r="AJ115" s="3">
        <f t="shared" ref="AJ115" si="316">(+V115+Z115)*$AJ$4+$AJ$5</f>
        <v>199.36079999999998</v>
      </c>
      <c r="AK115" s="3">
        <f t="shared" ref="AK115" si="317">+W115+AA115</f>
        <v>0.16080000000000183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J115" s="3"/>
      <c r="BK115" s="3"/>
      <c r="BL115" s="3"/>
    </row>
    <row r="116" spans="6:64" x14ac:dyDescent="0.2">
      <c r="F116" s="43">
        <f t="shared" si="302"/>
        <v>271</v>
      </c>
      <c r="G116" s="61">
        <f t="shared" si="302"/>
        <v>42640</v>
      </c>
      <c r="H116" s="44" t="s">
        <v>38</v>
      </c>
      <c r="L116" t="s">
        <v>217</v>
      </c>
      <c r="N116" s="3">
        <v>199</v>
      </c>
      <c r="O116" s="3">
        <v>24.6</v>
      </c>
      <c r="P116" s="3">
        <v>45.3</v>
      </c>
      <c r="Q116" s="3">
        <v>35.4</v>
      </c>
      <c r="R116" s="13">
        <v>4.5999999999999996</v>
      </c>
      <c r="S116" s="67">
        <f t="shared" ref="S116" si="318">SUM(O116:R116)</f>
        <v>109.9</v>
      </c>
      <c r="T116" s="20">
        <f t="shared" ref="T116" si="319">+N116-N117</f>
        <v>-2.1999999999999886</v>
      </c>
      <c r="U116" s="13">
        <f t="shared" ref="U116" si="320">+N116-U$5</f>
        <v>-0.59999999999999432</v>
      </c>
      <c r="V116" s="12">
        <f t="shared" ref="V116" si="321">+$N116*O116/100</f>
        <v>48.954000000000008</v>
      </c>
      <c r="W116" s="13">
        <f t="shared" ref="W116" si="322">+V116-W$5</f>
        <v>-0.14599999999999369</v>
      </c>
      <c r="X116" s="3">
        <f t="shared" ref="X116" si="323">+$N116*P116/100</f>
        <v>90.146999999999991</v>
      </c>
      <c r="Y116" s="13">
        <f t="shared" ref="Y116" si="324">+X116-Y$5</f>
        <v>-0.45300000000000296</v>
      </c>
      <c r="Z116" s="3">
        <f t="shared" ref="Z116" si="325">+$N116*Q116/100</f>
        <v>70.445999999999998</v>
      </c>
      <c r="AA116" s="13">
        <f t="shared" ref="AA116" si="326">+Z116-AA$5</f>
        <v>0.34600000000000364</v>
      </c>
      <c r="AB116" s="3">
        <f t="shared" ref="AB116" si="327">+$N116*R116/100</f>
        <v>9.1539999999999999</v>
      </c>
      <c r="AC116" s="13">
        <f t="shared" ref="AC116" si="328">+AB116-AC$5</f>
        <v>-4.5999999999999375E-2</v>
      </c>
      <c r="AD116" s="3">
        <f t="shared" ref="AD116" si="329">+V116+X116+Z116+AB116</f>
        <v>218.70099999999999</v>
      </c>
      <c r="AE116" s="13">
        <f t="shared" ref="AE116" si="330">+AD116-AE$5</f>
        <v>-0.29900000000000659</v>
      </c>
      <c r="AF116" s="27"/>
      <c r="AG116" s="23"/>
      <c r="AH116" s="39"/>
      <c r="AJ116" s="3">
        <f t="shared" ref="AJ116" si="331">(+V116+Z116)*$AJ$4+$AJ$5</f>
        <v>199.4</v>
      </c>
      <c r="AK116" s="3">
        <f t="shared" ref="AK116" si="332">+W116+AA116</f>
        <v>0.20000000000000995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J116" s="3"/>
      <c r="BK116" s="3"/>
      <c r="BL116" s="3"/>
    </row>
    <row r="117" spans="6:64" x14ac:dyDescent="0.2">
      <c r="F117" s="43">
        <f t="shared" si="302"/>
        <v>270</v>
      </c>
      <c r="G117" s="61">
        <f t="shared" si="302"/>
        <v>42639</v>
      </c>
      <c r="H117" s="44" t="s">
        <v>20</v>
      </c>
      <c r="L117" t="s">
        <v>216</v>
      </c>
      <c r="N117" s="3">
        <v>201.2</v>
      </c>
      <c r="O117" s="3">
        <v>24.8</v>
      </c>
      <c r="P117" s="3">
        <v>44.7</v>
      </c>
      <c r="Q117" s="3">
        <v>35.799999999999997</v>
      </c>
      <c r="R117" s="13">
        <v>4.8</v>
      </c>
      <c r="S117" s="67">
        <f t="shared" ref="S117:S120" si="333">SUM(O117:R117)</f>
        <v>110.1</v>
      </c>
      <c r="T117" s="20">
        <f t="shared" ref="T117:T120" si="334">+N117-N118</f>
        <v>-3.2000000000000171</v>
      </c>
      <c r="U117" s="13">
        <f t="shared" ref="U117:U120" si="335">+N117-U$5</f>
        <v>1.5999999999999943</v>
      </c>
      <c r="V117" s="12">
        <f t="shared" ref="V117:V120" si="336">+$N117*O117/100</f>
        <v>49.897600000000004</v>
      </c>
      <c r="W117" s="13">
        <f t="shared" ref="W117:W120" si="337">+V117-W$5</f>
        <v>0.79760000000000275</v>
      </c>
      <c r="X117" s="3">
        <f t="shared" ref="X117:X120" si="338">+$N117*P117/100</f>
        <v>89.936399999999992</v>
      </c>
      <c r="Y117" s="13">
        <f t="shared" ref="Y117:Y120" si="339">+X117-Y$5</f>
        <v>-0.66360000000000241</v>
      </c>
      <c r="Z117" s="3">
        <f t="shared" ref="Z117:Z120" si="340">+$N117*Q117/100</f>
        <v>72.029599999999988</v>
      </c>
      <c r="AA117" s="13">
        <f t="shared" ref="AA117:AA120" si="341">+Z117-AA$5</f>
        <v>1.9295999999999935</v>
      </c>
      <c r="AB117" s="3">
        <f t="shared" ref="AB117:AB120" si="342">+$N117*R117/100</f>
        <v>9.6575999999999986</v>
      </c>
      <c r="AC117" s="13">
        <f t="shared" ref="AC117:AC120" si="343">+AB117-AC$5</f>
        <v>0.45759999999999934</v>
      </c>
      <c r="AD117" s="3">
        <f t="shared" ref="AD117:AD120" si="344">+V117+X117+Z117+AB117</f>
        <v>221.52119999999999</v>
      </c>
      <c r="AE117" s="13">
        <f t="shared" ref="AE117:AE120" si="345">+AD117-AE$5</f>
        <v>2.5211999999999932</v>
      </c>
      <c r="AF117" s="27"/>
      <c r="AG117" s="23"/>
      <c r="AH117" s="39"/>
      <c r="AJ117" s="3">
        <f t="shared" ref="AJ117:AJ120" si="346">(+V117+Z117)*$AJ$4+$AJ$5</f>
        <v>201.9272</v>
      </c>
      <c r="AK117" s="3">
        <f t="shared" ref="AK117:AK120" si="347">+W117+AA117</f>
        <v>2.7271999999999963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J117" s="3"/>
      <c r="BK117" s="3"/>
      <c r="BL117" s="3"/>
    </row>
    <row r="118" spans="6:64" x14ac:dyDescent="0.2">
      <c r="F118" s="43">
        <f t="shared" si="302"/>
        <v>269</v>
      </c>
      <c r="G118" s="61">
        <f t="shared" si="302"/>
        <v>42638</v>
      </c>
      <c r="H118" s="10" t="s">
        <v>35</v>
      </c>
      <c r="L118" t="s">
        <v>214</v>
      </c>
      <c r="N118" s="3">
        <v>204.4</v>
      </c>
      <c r="O118" s="3">
        <v>25.5</v>
      </c>
      <c r="P118" s="3">
        <v>43.9</v>
      </c>
      <c r="Q118" s="3">
        <v>35.9</v>
      </c>
      <c r="R118" s="13">
        <v>4.8</v>
      </c>
      <c r="S118" s="67">
        <f t="shared" si="333"/>
        <v>110.10000000000001</v>
      </c>
      <c r="T118" s="20">
        <f t="shared" si="334"/>
        <v>1.8000000000000114</v>
      </c>
      <c r="U118" s="13">
        <f t="shared" si="335"/>
        <v>4.8000000000000114</v>
      </c>
      <c r="V118" s="12">
        <f t="shared" si="336"/>
        <v>52.122</v>
      </c>
      <c r="W118" s="13">
        <f t="shared" si="337"/>
        <v>3.0219999999999985</v>
      </c>
      <c r="X118" s="3">
        <f t="shared" si="338"/>
        <v>89.7316</v>
      </c>
      <c r="Y118" s="13">
        <f t="shared" si="339"/>
        <v>-0.86839999999999407</v>
      </c>
      <c r="Z118" s="3">
        <f t="shared" si="340"/>
        <v>73.379599999999996</v>
      </c>
      <c r="AA118" s="13">
        <f t="shared" si="341"/>
        <v>3.2796000000000021</v>
      </c>
      <c r="AB118" s="3">
        <f t="shared" si="342"/>
        <v>9.8111999999999995</v>
      </c>
      <c r="AC118" s="13">
        <f t="shared" si="343"/>
        <v>0.61120000000000019</v>
      </c>
      <c r="AD118" s="3">
        <f t="shared" si="344"/>
        <v>225.0444</v>
      </c>
      <c r="AE118" s="13">
        <f t="shared" si="345"/>
        <v>6.044399999999996</v>
      </c>
      <c r="AF118" s="27"/>
      <c r="AG118" s="23"/>
      <c r="AH118" s="39"/>
      <c r="AJ118" s="3">
        <f t="shared" si="346"/>
        <v>205.5016</v>
      </c>
      <c r="AK118" s="3">
        <f t="shared" si="347"/>
        <v>6.3016000000000005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J118" s="3"/>
      <c r="BK118" s="3"/>
      <c r="BL118" s="3"/>
    </row>
    <row r="119" spans="6:64" x14ac:dyDescent="0.2">
      <c r="F119" s="43">
        <f t="shared" si="302"/>
        <v>268</v>
      </c>
      <c r="G119" s="61">
        <f t="shared" si="302"/>
        <v>42637</v>
      </c>
      <c r="H119" s="44" t="s">
        <v>29</v>
      </c>
      <c r="L119" t="s">
        <v>215</v>
      </c>
      <c r="N119" s="3">
        <v>202.6</v>
      </c>
      <c r="O119" s="3">
        <v>25.2</v>
      </c>
      <c r="P119" s="3">
        <v>44.4</v>
      </c>
      <c r="Q119" s="3">
        <v>35.700000000000003</v>
      </c>
      <c r="R119" s="13">
        <v>4.8</v>
      </c>
      <c r="S119" s="67">
        <f t="shared" si="333"/>
        <v>110.1</v>
      </c>
      <c r="T119" s="20">
        <f t="shared" si="334"/>
        <v>1.7999999999999829</v>
      </c>
      <c r="U119" s="13">
        <f t="shared" si="335"/>
        <v>3</v>
      </c>
      <c r="V119" s="12">
        <f t="shared" si="336"/>
        <v>51.055199999999992</v>
      </c>
      <c r="W119" s="13">
        <f t="shared" si="337"/>
        <v>1.9551999999999907</v>
      </c>
      <c r="X119" s="3">
        <f t="shared" si="338"/>
        <v>89.954399999999993</v>
      </c>
      <c r="Y119" s="13">
        <f t="shared" si="339"/>
        <v>-0.64560000000000173</v>
      </c>
      <c r="Z119" s="3">
        <f t="shared" si="340"/>
        <v>72.32820000000001</v>
      </c>
      <c r="AA119" s="13">
        <f t="shared" si="341"/>
        <v>2.2282000000000153</v>
      </c>
      <c r="AB119" s="3">
        <f t="shared" si="342"/>
        <v>9.7247999999999983</v>
      </c>
      <c r="AC119" s="13">
        <f t="shared" si="343"/>
        <v>0.52479999999999905</v>
      </c>
      <c r="AD119" s="3">
        <f t="shared" si="344"/>
        <v>223.06259999999997</v>
      </c>
      <c r="AE119" s="13">
        <f t="shared" si="345"/>
        <v>4.0625999999999749</v>
      </c>
      <c r="AF119" s="27"/>
      <c r="AG119" s="23"/>
      <c r="AH119" s="39"/>
      <c r="AJ119" s="3">
        <f t="shared" si="346"/>
        <v>203.38339999999999</v>
      </c>
      <c r="AK119" s="3">
        <f t="shared" si="347"/>
        <v>4.183400000000006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J119" s="3"/>
      <c r="BK119" s="3"/>
      <c r="BL119" s="3"/>
    </row>
    <row r="120" spans="6:64" x14ac:dyDescent="0.2">
      <c r="F120" s="43">
        <f t="shared" si="302"/>
        <v>267</v>
      </c>
      <c r="G120" s="61">
        <f t="shared" si="302"/>
        <v>42636</v>
      </c>
      <c r="H120" s="10" t="s">
        <v>59</v>
      </c>
      <c r="L120" t="s">
        <v>213</v>
      </c>
      <c r="N120" s="3">
        <v>200.8</v>
      </c>
      <c r="O120" s="3">
        <v>24.9</v>
      </c>
      <c r="P120" s="3">
        <v>45</v>
      </c>
      <c r="Q120" s="3">
        <v>35</v>
      </c>
      <c r="R120" s="13">
        <v>4.5999999999999996</v>
      </c>
      <c r="S120" s="67">
        <f t="shared" si="333"/>
        <v>109.5</v>
      </c>
      <c r="T120" s="20">
        <f t="shared" si="334"/>
        <v>2</v>
      </c>
      <c r="U120" s="13">
        <f t="shared" si="335"/>
        <v>1.2000000000000171</v>
      </c>
      <c r="V120" s="12">
        <f t="shared" si="336"/>
        <v>49.999200000000002</v>
      </c>
      <c r="W120" s="13">
        <f t="shared" si="337"/>
        <v>0.89920000000000044</v>
      </c>
      <c r="X120" s="3">
        <f t="shared" si="338"/>
        <v>90.36</v>
      </c>
      <c r="Y120" s="13">
        <f t="shared" si="339"/>
        <v>-0.23999999999999488</v>
      </c>
      <c r="Z120" s="3">
        <f t="shared" si="340"/>
        <v>70.28</v>
      </c>
      <c r="AA120" s="13">
        <f t="shared" si="341"/>
        <v>0.18000000000000682</v>
      </c>
      <c r="AB120" s="3">
        <f t="shared" si="342"/>
        <v>9.2367999999999988</v>
      </c>
      <c r="AC120" s="13">
        <f t="shared" si="343"/>
        <v>3.67999999999995E-2</v>
      </c>
      <c r="AD120" s="3">
        <f t="shared" si="344"/>
        <v>219.87599999999998</v>
      </c>
      <c r="AE120" s="13">
        <f t="shared" si="345"/>
        <v>0.87599999999997635</v>
      </c>
      <c r="AF120" s="27"/>
      <c r="AG120" s="23"/>
      <c r="AH120" s="39"/>
      <c r="AJ120" s="3">
        <f t="shared" si="346"/>
        <v>200.2792</v>
      </c>
      <c r="AK120" s="3">
        <f t="shared" si="347"/>
        <v>1.0792000000000073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J120" s="3"/>
      <c r="BK120" s="3"/>
      <c r="BL120" s="3"/>
    </row>
    <row r="121" spans="6:64" x14ac:dyDescent="0.2">
      <c r="F121" s="43">
        <f t="shared" si="302"/>
        <v>266</v>
      </c>
      <c r="G121" s="61">
        <f t="shared" si="302"/>
        <v>42635</v>
      </c>
      <c r="H121" s="16" t="s">
        <v>36</v>
      </c>
      <c r="L121" t="s">
        <v>212</v>
      </c>
      <c r="N121" s="3">
        <v>198.8</v>
      </c>
      <c r="O121" s="3">
        <v>24</v>
      </c>
      <c r="P121" s="3">
        <v>45.3</v>
      </c>
      <c r="Q121" s="3">
        <v>36.5</v>
      </c>
      <c r="R121" s="13">
        <v>4.8</v>
      </c>
      <c r="S121" s="67">
        <f t="shared" ref="S121" si="348">SUM(O121:R121)</f>
        <v>110.6</v>
      </c>
      <c r="T121" s="20">
        <f t="shared" ref="T121" si="349">+N121-N122</f>
        <v>-1.1999999999999886</v>
      </c>
      <c r="U121" s="13">
        <f t="shared" ref="U121" si="350">+N121-U$5</f>
        <v>-0.79999999999998295</v>
      </c>
      <c r="V121" s="12">
        <f t="shared" ref="V121" si="351">+$N121*O121/100</f>
        <v>47.71200000000001</v>
      </c>
      <c r="W121" s="13">
        <f t="shared" ref="W121" si="352">+V121-W$5</f>
        <v>-1.387999999999991</v>
      </c>
      <c r="X121" s="3">
        <f t="shared" ref="X121" si="353">+$N121*P121/100</f>
        <v>90.056399999999996</v>
      </c>
      <c r="Y121" s="13">
        <f t="shared" ref="Y121" si="354">+X121-Y$5</f>
        <v>-0.54359999999999786</v>
      </c>
      <c r="Z121" s="3">
        <f t="shared" ref="Z121" si="355">+$N121*Q121/100</f>
        <v>72.562000000000012</v>
      </c>
      <c r="AA121" s="13">
        <f t="shared" ref="AA121" si="356">+Z121-AA$5</f>
        <v>2.4620000000000175</v>
      </c>
      <c r="AB121" s="3">
        <f t="shared" ref="AB121" si="357">+$N121*R121/100</f>
        <v>9.5424000000000007</v>
      </c>
      <c r="AC121" s="13">
        <f t="shared" ref="AC121" si="358">+AB121-AC$5</f>
        <v>0.34240000000000137</v>
      </c>
      <c r="AD121" s="3">
        <f t="shared" ref="AD121" si="359">+V121+X121+Z121+AB121</f>
        <v>219.87280000000004</v>
      </c>
      <c r="AE121" s="13">
        <f t="shared" ref="AE121" si="360">+AD121-AE$5</f>
        <v>0.87280000000004065</v>
      </c>
      <c r="AF121" s="27"/>
      <c r="AG121" s="23"/>
      <c r="AH121" s="39"/>
      <c r="AJ121" s="3">
        <f t="shared" ref="AJ121" si="361">(+V121+Z121)*$AJ$4+$AJ$5</f>
        <v>200.27400000000003</v>
      </c>
      <c r="AK121" s="3">
        <f t="shared" ref="AK121" si="362">+W121+AA121</f>
        <v>1.0740000000000265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J121" s="3"/>
      <c r="BK121" s="3"/>
      <c r="BL121" s="3"/>
    </row>
    <row r="122" spans="6:64" x14ac:dyDescent="0.2">
      <c r="F122" s="43">
        <f t="shared" si="302"/>
        <v>265</v>
      </c>
      <c r="G122" s="61">
        <f t="shared" si="302"/>
        <v>42634</v>
      </c>
      <c r="H122" s="44" t="s">
        <v>40</v>
      </c>
      <c r="L122" t="s">
        <v>211</v>
      </c>
      <c r="N122" s="3">
        <v>200</v>
      </c>
      <c r="O122" s="3">
        <v>24.6</v>
      </c>
      <c r="P122" s="3">
        <v>45.1</v>
      </c>
      <c r="Q122" s="3">
        <v>35.700000000000003</v>
      </c>
      <c r="R122" s="13">
        <v>4.8</v>
      </c>
      <c r="S122" s="67">
        <f t="shared" ref="S122" si="363">SUM(O122:R122)</f>
        <v>110.2</v>
      </c>
      <c r="T122" s="20">
        <f t="shared" ref="T122" si="364">+N122-N123</f>
        <v>1.1999999999999886</v>
      </c>
      <c r="U122" s="13">
        <f t="shared" ref="U122" si="365">+N122-U$5</f>
        <v>0.40000000000000568</v>
      </c>
      <c r="V122" s="12">
        <f t="shared" ref="V122" si="366">+$N122*O122/100</f>
        <v>49.2</v>
      </c>
      <c r="W122" s="13">
        <f t="shared" ref="W122" si="367">+V122-W$5</f>
        <v>0.10000000000000142</v>
      </c>
      <c r="X122" s="3">
        <f t="shared" ref="X122" si="368">+$N122*P122/100</f>
        <v>90.2</v>
      </c>
      <c r="Y122" s="13">
        <f t="shared" ref="Y122" si="369">+X122-Y$5</f>
        <v>-0.39999999999999147</v>
      </c>
      <c r="Z122" s="3">
        <f t="shared" ref="Z122" si="370">+$N122*Q122/100</f>
        <v>71.400000000000006</v>
      </c>
      <c r="AA122" s="13">
        <f t="shared" ref="AA122" si="371">+Z122-AA$5</f>
        <v>1.3000000000000114</v>
      </c>
      <c r="AB122" s="3">
        <f t="shared" ref="AB122" si="372">+$N122*R122/100</f>
        <v>9.6</v>
      </c>
      <c r="AC122" s="13">
        <f t="shared" ref="AC122" si="373">+AB122-AC$5</f>
        <v>0.40000000000000036</v>
      </c>
      <c r="AD122" s="3">
        <f t="shared" ref="AD122" si="374">+V122+X122+Z122+AB122</f>
        <v>220.4</v>
      </c>
      <c r="AE122" s="13">
        <f t="shared" ref="AE122" si="375">+AD122-AE$5</f>
        <v>1.4000000000000057</v>
      </c>
      <c r="AF122" s="27"/>
      <c r="AG122" s="23"/>
      <c r="AH122" s="39"/>
      <c r="AJ122" s="3">
        <f t="shared" ref="AJ122" si="376">(+V122+Z122)*$AJ$4+$AJ$5</f>
        <v>200.60000000000002</v>
      </c>
      <c r="AK122" s="3">
        <f t="shared" ref="AK122" si="377">+W122+AA122</f>
        <v>1.4000000000000128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J122" s="3"/>
      <c r="BK122" s="3"/>
      <c r="BL122" s="3"/>
    </row>
    <row r="123" spans="6:64" x14ac:dyDescent="0.2">
      <c r="F123" s="43">
        <f t="shared" si="302"/>
        <v>264</v>
      </c>
      <c r="G123" s="61">
        <f t="shared" si="302"/>
        <v>42633</v>
      </c>
      <c r="H123" s="44" t="s">
        <v>38</v>
      </c>
      <c r="L123" t="s">
        <v>210</v>
      </c>
      <c r="N123" s="3">
        <v>198.8</v>
      </c>
      <c r="O123" s="3">
        <v>24.5</v>
      </c>
      <c r="P123" s="3">
        <v>45.5</v>
      </c>
      <c r="Q123" s="3">
        <v>35</v>
      </c>
      <c r="R123" s="13">
        <v>4.5999999999999996</v>
      </c>
      <c r="S123" s="67">
        <f t="shared" ref="S123" si="378">SUM(O123:R123)</f>
        <v>109.6</v>
      </c>
      <c r="T123" s="20">
        <f t="shared" ref="T123" si="379">+N123-N124</f>
        <v>-1.1999999999999886</v>
      </c>
      <c r="U123" s="13">
        <f t="shared" ref="U123" si="380">+N123-U$5</f>
        <v>-0.79999999999998295</v>
      </c>
      <c r="V123" s="12">
        <f t="shared" ref="V123" si="381">+$N123*O123/100</f>
        <v>48.706000000000003</v>
      </c>
      <c r="W123" s="13">
        <f t="shared" ref="W123" si="382">+V123-W$5</f>
        <v>-0.39399999999999835</v>
      </c>
      <c r="X123" s="3">
        <f t="shared" ref="X123" si="383">+$N123*P123/100</f>
        <v>90.453999999999994</v>
      </c>
      <c r="Y123" s="13">
        <f t="shared" ref="Y123" si="384">+X123-Y$5</f>
        <v>-0.1460000000000008</v>
      </c>
      <c r="Z123" s="3">
        <f t="shared" ref="Z123" si="385">+$N123*Q123/100</f>
        <v>69.58</v>
      </c>
      <c r="AA123" s="13">
        <f t="shared" ref="AA123" si="386">+Z123-AA$5</f>
        <v>-0.51999999999999602</v>
      </c>
      <c r="AB123" s="3">
        <f t="shared" ref="AB123" si="387">+$N123*R123/100</f>
        <v>9.1448</v>
      </c>
      <c r="AC123" s="13">
        <f t="shared" ref="AC123" si="388">+AB123-AC$5</f>
        <v>-5.519999999999925E-2</v>
      </c>
      <c r="AD123" s="3">
        <f t="shared" ref="AD123" si="389">+V123+X123+Z123+AB123</f>
        <v>217.88480000000001</v>
      </c>
      <c r="AE123" s="13">
        <f t="shared" ref="AE123" si="390">+AD123-AE$5</f>
        <v>-1.1151999999999873</v>
      </c>
      <c r="AF123" s="27"/>
      <c r="AG123" s="23"/>
      <c r="AH123" s="39"/>
      <c r="AJ123" s="3">
        <f t="shared" ref="AJ123" si="391">(+V123+Z123)*$AJ$4+$AJ$5</f>
        <v>198.286</v>
      </c>
      <c r="AK123" s="3">
        <f t="shared" ref="AK123" si="392">+W123+AA123</f>
        <v>-0.91399999999999437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J123" s="3"/>
      <c r="BK123" s="3"/>
      <c r="BL123" s="3"/>
    </row>
    <row r="124" spans="6:64" x14ac:dyDescent="0.2">
      <c r="F124" s="43">
        <f t="shared" si="302"/>
        <v>263</v>
      </c>
      <c r="G124" s="61">
        <f t="shared" si="302"/>
        <v>42632</v>
      </c>
      <c r="H124" s="44" t="s">
        <v>20</v>
      </c>
      <c r="L124" t="s">
        <v>209</v>
      </c>
      <c r="N124" s="3">
        <v>200</v>
      </c>
      <c r="O124" s="3">
        <v>24.6</v>
      </c>
      <c r="P124" s="3">
        <v>45.2</v>
      </c>
      <c r="Q124" s="3">
        <v>35.5</v>
      </c>
      <c r="R124" s="13">
        <v>4.5999999999999996</v>
      </c>
      <c r="S124" s="67">
        <f t="shared" ref="S124" si="393">SUM(O124:R124)</f>
        <v>109.9</v>
      </c>
      <c r="T124" s="20">
        <f t="shared" ref="T124" si="394">+N124-N125</f>
        <v>0</v>
      </c>
      <c r="U124" s="13">
        <f t="shared" ref="U124" si="395">+N124-U$5</f>
        <v>0.40000000000000568</v>
      </c>
      <c r="V124" s="12">
        <f t="shared" ref="V124" si="396">+$N124*O124/100</f>
        <v>49.2</v>
      </c>
      <c r="W124" s="13">
        <f t="shared" ref="W124" si="397">+V124-W$5</f>
        <v>0.10000000000000142</v>
      </c>
      <c r="X124" s="3">
        <f t="shared" ref="X124" si="398">+$N124*P124/100</f>
        <v>90.4</v>
      </c>
      <c r="Y124" s="13">
        <f t="shared" ref="Y124" si="399">+X124-Y$5</f>
        <v>-0.19999999999998863</v>
      </c>
      <c r="Z124" s="3">
        <f t="shared" ref="Z124" si="400">+$N124*Q124/100</f>
        <v>71</v>
      </c>
      <c r="AA124" s="13">
        <f t="shared" ref="AA124" si="401">+Z124-AA$5</f>
        <v>0.90000000000000568</v>
      </c>
      <c r="AB124" s="3">
        <f t="shared" ref="AB124" si="402">+$N124*R124/100</f>
        <v>9.1999999999999993</v>
      </c>
      <c r="AC124" s="13">
        <f t="shared" ref="AC124" si="403">+AB124-AC$5</f>
        <v>0</v>
      </c>
      <c r="AD124" s="3">
        <f t="shared" ref="AD124" si="404">+V124+X124+Z124+AB124</f>
        <v>219.8</v>
      </c>
      <c r="AE124" s="13">
        <f t="shared" ref="AE124" si="405">+AD124-AE$5</f>
        <v>0.80000000000001137</v>
      </c>
      <c r="AF124" s="27"/>
      <c r="AG124" s="23"/>
      <c r="AH124" s="39"/>
      <c r="AJ124" s="3">
        <f t="shared" ref="AJ124" si="406">(+V124+Z124)*$AJ$4+$AJ$5</f>
        <v>200.2</v>
      </c>
      <c r="AK124" s="3">
        <f t="shared" ref="AK124" si="407">+W124+AA124</f>
        <v>1.0000000000000071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J124" s="3"/>
      <c r="BK124" s="3"/>
      <c r="BL124" s="3"/>
    </row>
    <row r="125" spans="6:64" x14ac:dyDescent="0.2">
      <c r="F125" s="43">
        <f t="shared" si="302"/>
        <v>262</v>
      </c>
      <c r="G125" s="61">
        <f t="shared" si="302"/>
        <v>42631</v>
      </c>
      <c r="H125" s="10" t="s">
        <v>35</v>
      </c>
      <c r="L125" t="s">
        <v>208</v>
      </c>
      <c r="N125" s="3">
        <v>200</v>
      </c>
      <c r="O125" s="3">
        <v>24.5</v>
      </c>
      <c r="P125" s="3">
        <v>45.1</v>
      </c>
      <c r="Q125" s="3">
        <v>35.799999999999997</v>
      </c>
      <c r="R125" s="13">
        <v>4.8</v>
      </c>
      <c r="S125" s="67">
        <f t="shared" ref="S125" si="408">SUM(O125:R125)</f>
        <v>110.19999999999999</v>
      </c>
      <c r="T125" s="20">
        <f t="shared" ref="T125" si="409">+N125-N126</f>
        <v>1.8000000000000114</v>
      </c>
      <c r="U125" s="13">
        <f t="shared" ref="U125" si="410">+N125-U$5</f>
        <v>0.40000000000000568</v>
      </c>
      <c r="V125" s="12">
        <f t="shared" ref="V125" si="411">+$N125*O125/100</f>
        <v>49</v>
      </c>
      <c r="W125" s="13">
        <f t="shared" ref="W125" si="412">+V125-W$5</f>
        <v>-0.10000000000000142</v>
      </c>
      <c r="X125" s="3">
        <f t="shared" ref="X125" si="413">+$N125*P125/100</f>
        <v>90.2</v>
      </c>
      <c r="Y125" s="13">
        <f t="shared" ref="Y125" si="414">+X125-Y$5</f>
        <v>-0.39999999999999147</v>
      </c>
      <c r="Z125" s="3">
        <f t="shared" ref="Z125" si="415">+$N125*Q125/100</f>
        <v>71.599999999999994</v>
      </c>
      <c r="AA125" s="13">
        <f t="shared" ref="AA125" si="416">+Z125-AA$5</f>
        <v>1.5</v>
      </c>
      <c r="AB125" s="3">
        <f t="shared" ref="AB125" si="417">+$N125*R125/100</f>
        <v>9.6</v>
      </c>
      <c r="AC125" s="13">
        <f t="shared" ref="AC125" si="418">+AB125-AC$5</f>
        <v>0.40000000000000036</v>
      </c>
      <c r="AD125" s="3">
        <f t="shared" ref="AD125" si="419">+V125+X125+Z125+AB125</f>
        <v>220.39999999999998</v>
      </c>
      <c r="AE125" s="13">
        <f t="shared" ref="AE125" si="420">+AD125-AE$5</f>
        <v>1.3999999999999773</v>
      </c>
      <c r="AF125" s="27"/>
      <c r="AG125" s="23"/>
      <c r="AH125" s="39"/>
      <c r="AJ125" s="3">
        <f t="shared" ref="AJ125" si="421">(+V125+Z125)*$AJ$4+$AJ$5</f>
        <v>200.6</v>
      </c>
      <c r="AK125" s="3">
        <f t="shared" ref="AK125" si="422">+W125+AA125</f>
        <v>1.3999999999999986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J125" s="3"/>
      <c r="BK125" s="3"/>
      <c r="BL125" s="3"/>
    </row>
    <row r="126" spans="6:64" x14ac:dyDescent="0.2">
      <c r="F126" s="43">
        <f t="shared" si="302"/>
        <v>261</v>
      </c>
      <c r="G126" s="61">
        <f t="shared" si="302"/>
        <v>42630</v>
      </c>
      <c r="H126" s="44" t="s">
        <v>29</v>
      </c>
      <c r="L126" t="s">
        <v>207</v>
      </c>
      <c r="N126" s="3">
        <v>198.2</v>
      </c>
      <c r="O126" s="3">
        <v>24.9</v>
      </c>
      <c r="P126" s="3">
        <v>45.7</v>
      </c>
      <c r="Q126" s="3">
        <v>35.799999999999997</v>
      </c>
      <c r="R126" s="13">
        <v>4.8</v>
      </c>
      <c r="S126" s="67">
        <f t="shared" ref="S126" si="423">SUM(O126:R126)</f>
        <v>111.19999999999999</v>
      </c>
      <c r="T126" s="20">
        <f t="shared" ref="T126" si="424">+N126-N127</f>
        <v>-1.8000000000000114</v>
      </c>
      <c r="U126" s="13">
        <f t="shared" ref="U126" si="425">+N126-U$5</f>
        <v>-1.4000000000000057</v>
      </c>
      <c r="V126" s="12">
        <f t="shared" ref="V126" si="426">+$N126*O126/100</f>
        <v>49.351799999999997</v>
      </c>
      <c r="W126" s="13">
        <f t="shared" ref="W126" si="427">+V126-W$5</f>
        <v>0.2517999999999958</v>
      </c>
      <c r="X126" s="3">
        <f t="shared" ref="X126" si="428">+$N126*P126/100</f>
        <v>90.577399999999997</v>
      </c>
      <c r="Y126" s="13">
        <f t="shared" ref="Y126" si="429">+X126-Y$5</f>
        <v>-2.2599999999997067E-2</v>
      </c>
      <c r="Z126" s="3">
        <f t="shared" ref="Z126" si="430">+$N126*Q126/100</f>
        <v>70.95559999999999</v>
      </c>
      <c r="AA126" s="13">
        <f t="shared" ref="AA126" si="431">+Z126-AA$5</f>
        <v>0.85559999999999548</v>
      </c>
      <c r="AB126" s="3">
        <f t="shared" ref="AB126" si="432">+$N126*R126/100</f>
        <v>9.5135999999999985</v>
      </c>
      <c r="AC126" s="13">
        <f t="shared" ref="AC126" si="433">+AB126-AC$5</f>
        <v>0.31359999999999921</v>
      </c>
      <c r="AD126" s="3">
        <f t="shared" ref="AD126" si="434">+V126+X126+Z126+AB126</f>
        <v>220.39839999999998</v>
      </c>
      <c r="AE126" s="13">
        <f t="shared" ref="AE126" si="435">+AD126-AE$5</f>
        <v>1.398399999999981</v>
      </c>
      <c r="AF126" s="27"/>
      <c r="AG126" s="23"/>
      <c r="AH126" s="39"/>
      <c r="AJ126" s="3">
        <f t="shared" ref="AJ126" si="436">(+V126+Z126)*$AJ$4+$AJ$5</f>
        <v>200.30739999999997</v>
      </c>
      <c r="AK126" s="3">
        <f t="shared" ref="AK126" si="437">+W126+AA126</f>
        <v>1.1073999999999913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J126" s="3"/>
      <c r="BK126" s="3"/>
      <c r="BL126" s="3"/>
    </row>
    <row r="127" spans="6:64" x14ac:dyDescent="0.2">
      <c r="F127" s="43">
        <f t="shared" si="302"/>
        <v>260</v>
      </c>
      <c r="G127" s="61">
        <f t="shared" si="302"/>
        <v>42629</v>
      </c>
      <c r="H127" s="10" t="s">
        <v>59</v>
      </c>
      <c r="L127" t="s">
        <v>206</v>
      </c>
      <c r="N127" s="3">
        <v>200</v>
      </c>
      <c r="O127" s="3">
        <v>24.7</v>
      </c>
      <c r="P127" s="3">
        <v>45.2</v>
      </c>
      <c r="Q127" s="3">
        <v>35.200000000000003</v>
      </c>
      <c r="R127" s="13">
        <v>4.5999999999999996</v>
      </c>
      <c r="S127" s="67">
        <f t="shared" ref="S127" si="438">SUM(O127:R127)</f>
        <v>109.7</v>
      </c>
      <c r="T127" s="20">
        <f t="shared" ref="T127" si="439">+N127-N128</f>
        <v>-0.80000000000001137</v>
      </c>
      <c r="U127" s="13">
        <f t="shared" ref="U127" si="440">+N127-U$5</f>
        <v>0.40000000000000568</v>
      </c>
      <c r="V127" s="12">
        <f t="shared" ref="V127" si="441">+$N127*O127/100</f>
        <v>49.4</v>
      </c>
      <c r="W127" s="13">
        <f t="shared" ref="W127" si="442">+V127-W$5</f>
        <v>0.29999999999999716</v>
      </c>
      <c r="X127" s="3">
        <f t="shared" ref="X127" si="443">+$N127*P127/100</f>
        <v>90.4</v>
      </c>
      <c r="Y127" s="13">
        <f t="shared" ref="Y127" si="444">+X127-Y$5</f>
        <v>-0.19999999999998863</v>
      </c>
      <c r="Z127" s="3">
        <f t="shared" ref="Z127" si="445">+$N127*Q127/100</f>
        <v>70.400000000000006</v>
      </c>
      <c r="AA127" s="13">
        <f t="shared" ref="AA127" si="446">+Z127-AA$5</f>
        <v>0.30000000000001137</v>
      </c>
      <c r="AB127" s="3">
        <f t="shared" ref="AB127" si="447">+$N127*R127/100</f>
        <v>9.1999999999999993</v>
      </c>
      <c r="AC127" s="13">
        <f t="shared" ref="AC127" si="448">+AB127-AC$5</f>
        <v>0</v>
      </c>
      <c r="AD127" s="3">
        <f t="shared" ref="AD127" si="449">+V127+X127+Z127+AB127</f>
        <v>219.4</v>
      </c>
      <c r="AE127" s="13">
        <f t="shared" ref="AE127" si="450">+AD127-AE$5</f>
        <v>0.40000000000000568</v>
      </c>
      <c r="AF127" s="27"/>
      <c r="AG127" s="23"/>
      <c r="AH127" s="39"/>
      <c r="AJ127" s="3">
        <f t="shared" ref="AJ127" si="451">(+V127+Z127)*$AJ$4+$AJ$5</f>
        <v>199.8</v>
      </c>
      <c r="AK127" s="3">
        <f t="shared" ref="AK127" si="452">+W127+AA127</f>
        <v>0.60000000000000853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J127" s="3"/>
      <c r="BK127" s="3"/>
      <c r="BL127" s="3"/>
    </row>
    <row r="128" spans="6:64" x14ac:dyDescent="0.2">
      <c r="F128" s="43">
        <f t="shared" si="302"/>
        <v>259</v>
      </c>
      <c r="G128" s="61">
        <f t="shared" si="302"/>
        <v>42628</v>
      </c>
      <c r="H128" s="16" t="s">
        <v>36</v>
      </c>
      <c r="L128" t="s">
        <v>205</v>
      </c>
      <c r="N128" s="3">
        <v>200.8</v>
      </c>
      <c r="O128" s="3">
        <v>24.7</v>
      </c>
      <c r="P128" s="3">
        <v>44.9</v>
      </c>
      <c r="Q128" s="3">
        <v>35.799999999999997</v>
      </c>
      <c r="R128" s="13">
        <v>4.8</v>
      </c>
      <c r="S128" s="67">
        <f t="shared" ref="S128" si="453">SUM(O128:R128)</f>
        <v>110.19999999999999</v>
      </c>
      <c r="T128" s="20">
        <f t="shared" ref="T128" si="454">+N128-N129</f>
        <v>0.20000000000001705</v>
      </c>
      <c r="U128" s="13">
        <f t="shared" ref="U128" si="455">+N128-U$5</f>
        <v>1.2000000000000171</v>
      </c>
      <c r="V128" s="12">
        <f t="shared" ref="V128" si="456">+$N128*O128/100</f>
        <v>49.5976</v>
      </c>
      <c r="W128" s="13">
        <f t="shared" ref="W128" si="457">+V128-W$5</f>
        <v>0.49759999999999849</v>
      </c>
      <c r="X128" s="3">
        <f t="shared" ref="X128" si="458">+$N128*P128/100</f>
        <v>90.159199999999998</v>
      </c>
      <c r="Y128" s="13">
        <f t="shared" ref="Y128" si="459">+X128-Y$5</f>
        <v>-0.44079999999999586</v>
      </c>
      <c r="Z128" s="3">
        <f t="shared" ref="Z128" si="460">+$N128*Q128/100</f>
        <v>71.886399999999995</v>
      </c>
      <c r="AA128" s="13">
        <f t="shared" ref="AA128" si="461">+Z128-AA$5</f>
        <v>1.7864000000000004</v>
      </c>
      <c r="AB128" s="3">
        <f t="shared" ref="AB128" si="462">+$N128*R128/100</f>
        <v>9.6384000000000007</v>
      </c>
      <c r="AC128" s="13">
        <f t="shared" ref="AC128" si="463">+AB128-AC$5</f>
        <v>0.43840000000000146</v>
      </c>
      <c r="AD128" s="3">
        <f t="shared" ref="AD128" si="464">+V128+X128+Z128+AB128</f>
        <v>221.28159999999997</v>
      </c>
      <c r="AE128" s="13">
        <f t="shared" ref="AE128" si="465">+AD128-AE$5</f>
        <v>2.281599999999969</v>
      </c>
      <c r="AF128" s="27"/>
      <c r="AG128" s="23"/>
      <c r="AH128" s="39"/>
      <c r="AJ128" s="3">
        <f t="shared" ref="AJ128" si="466">(+V128+Z128)*$AJ$4+$AJ$5</f>
        <v>201.48399999999998</v>
      </c>
      <c r="AK128" s="3">
        <f t="shared" ref="AK128" si="467">+W128+AA128</f>
        <v>2.2839999999999989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J128" s="3"/>
      <c r="BK128" s="3"/>
      <c r="BL128" s="3"/>
    </row>
    <row r="129" spans="6:64" x14ac:dyDescent="0.2">
      <c r="F129" s="43">
        <f t="shared" si="302"/>
        <v>258</v>
      </c>
      <c r="G129" s="61">
        <f t="shared" si="302"/>
        <v>42627</v>
      </c>
      <c r="H129" s="44" t="s">
        <v>40</v>
      </c>
      <c r="L129" t="s">
        <v>204</v>
      </c>
      <c r="N129" s="3">
        <v>200.6</v>
      </c>
      <c r="O129" s="3">
        <v>25</v>
      </c>
      <c r="P129" s="3">
        <v>45</v>
      </c>
      <c r="Q129" s="3">
        <v>35</v>
      </c>
      <c r="R129" s="13">
        <v>4.5999999999999996</v>
      </c>
      <c r="S129" s="67">
        <f t="shared" ref="S129:S130" si="468">SUM(O129:R129)</f>
        <v>109.6</v>
      </c>
      <c r="T129" s="20">
        <f t="shared" ref="T129:T130" si="469">+N129-N130</f>
        <v>0.79999999999998295</v>
      </c>
      <c r="U129" s="13">
        <f t="shared" ref="U129:U130" si="470">+N129-U$5</f>
        <v>1</v>
      </c>
      <c r="V129" s="12">
        <f t="shared" ref="V129:V130" si="471">+$N129*O129/100</f>
        <v>50.15</v>
      </c>
      <c r="W129" s="13">
        <f t="shared" ref="W129:W130" si="472">+V129-W$5</f>
        <v>1.0499999999999972</v>
      </c>
      <c r="X129" s="3">
        <f t="shared" ref="X129:X130" si="473">+$N129*P129/100</f>
        <v>90.27</v>
      </c>
      <c r="Y129" s="13">
        <f t="shared" ref="Y129:Y130" si="474">+X129-Y$5</f>
        <v>-0.32999999999999829</v>
      </c>
      <c r="Z129" s="3">
        <f t="shared" ref="Z129:Z130" si="475">+$N129*Q129/100</f>
        <v>70.209999999999994</v>
      </c>
      <c r="AA129" s="13">
        <f t="shared" ref="AA129:AA130" si="476">+Z129-AA$5</f>
        <v>0.10999999999999943</v>
      </c>
      <c r="AB129" s="3">
        <f t="shared" ref="AB129:AB130" si="477">+$N129*R129/100</f>
        <v>9.2275999999999989</v>
      </c>
      <c r="AC129" s="13">
        <f t="shared" ref="AC129:AC130" si="478">+AB129-AC$5</f>
        <v>2.7599999999999625E-2</v>
      </c>
      <c r="AD129" s="3">
        <f t="shared" ref="AD129:AD130" si="479">+V129+X129+Z129+AB129</f>
        <v>219.85759999999999</v>
      </c>
      <c r="AE129" s="13">
        <f t="shared" ref="AE129:AE130" si="480">+AD129-AE$5</f>
        <v>0.85759999999999081</v>
      </c>
      <c r="AF129" s="27"/>
      <c r="AG129" s="23"/>
      <c r="AH129" s="39"/>
      <c r="AJ129" s="3">
        <f t="shared" ref="AJ129:AJ130" si="481">(+V129+Z129)*$AJ$4+$AJ$5</f>
        <v>200.35999999999999</v>
      </c>
      <c r="AK129" s="3">
        <f t="shared" ref="AK129:AK130" si="482">+W129+AA129</f>
        <v>1.1599999999999966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J129" s="3"/>
      <c r="BK129" s="3"/>
      <c r="BL129" s="3"/>
    </row>
    <row r="130" spans="6:64" x14ac:dyDescent="0.2">
      <c r="F130" s="43">
        <f t="shared" si="302"/>
        <v>257</v>
      </c>
      <c r="G130" s="61">
        <f t="shared" si="302"/>
        <v>42626</v>
      </c>
      <c r="H130" s="44" t="s">
        <v>38</v>
      </c>
      <c r="L130" t="s">
        <v>203</v>
      </c>
      <c r="N130" s="3">
        <v>199.8</v>
      </c>
      <c r="O130" s="3">
        <v>24.5</v>
      </c>
      <c r="P130" s="3">
        <v>45.2</v>
      </c>
      <c r="Q130" s="3">
        <v>35.5</v>
      </c>
      <c r="R130" s="13">
        <v>4.5999999999999996</v>
      </c>
      <c r="S130" s="67">
        <f t="shared" si="468"/>
        <v>109.8</v>
      </c>
      <c r="T130" s="20">
        <f t="shared" si="469"/>
        <v>-1.7999999999999829</v>
      </c>
      <c r="U130" s="13">
        <f t="shared" si="470"/>
        <v>0.20000000000001705</v>
      </c>
      <c r="V130" s="12">
        <f t="shared" si="471"/>
        <v>48.951000000000001</v>
      </c>
      <c r="W130" s="13">
        <f t="shared" si="472"/>
        <v>-0.14900000000000091</v>
      </c>
      <c r="X130" s="3">
        <f t="shared" si="473"/>
        <v>90.309600000000003</v>
      </c>
      <c r="Y130" s="13">
        <f t="shared" si="474"/>
        <v>-0.29039999999999111</v>
      </c>
      <c r="Z130" s="3">
        <f t="shared" si="475"/>
        <v>70.929000000000002</v>
      </c>
      <c r="AA130" s="13">
        <f t="shared" si="476"/>
        <v>0.82900000000000773</v>
      </c>
      <c r="AB130" s="3">
        <f t="shared" si="477"/>
        <v>9.1907999999999994</v>
      </c>
      <c r="AC130" s="13">
        <f t="shared" si="478"/>
        <v>-9.1999999999998749E-3</v>
      </c>
      <c r="AD130" s="3">
        <f t="shared" si="479"/>
        <v>219.38040000000001</v>
      </c>
      <c r="AE130" s="13">
        <f t="shared" si="480"/>
        <v>0.38040000000000873</v>
      </c>
      <c r="AF130" s="27"/>
      <c r="AG130" s="23"/>
      <c r="AH130" s="39"/>
      <c r="AJ130" s="3">
        <f t="shared" si="481"/>
        <v>199.88</v>
      </c>
      <c r="AK130" s="3">
        <f t="shared" si="482"/>
        <v>0.68000000000000682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J130" s="3"/>
      <c r="BK130" s="3"/>
      <c r="BL130" s="3"/>
    </row>
    <row r="131" spans="6:64" x14ac:dyDescent="0.2">
      <c r="F131" s="43">
        <f t="shared" si="302"/>
        <v>256</v>
      </c>
      <c r="G131" s="61">
        <f t="shared" si="302"/>
        <v>42625</v>
      </c>
      <c r="H131" s="44" t="s">
        <v>20</v>
      </c>
      <c r="N131" s="3">
        <v>201.6</v>
      </c>
      <c r="O131" s="3">
        <v>25</v>
      </c>
      <c r="P131" s="3">
        <v>44.8</v>
      </c>
      <c r="Q131" s="3">
        <v>35.200000000000003</v>
      </c>
      <c r="R131" s="13">
        <v>4.5999999999999996</v>
      </c>
      <c r="S131" s="67">
        <f t="shared" ref="S131:S133" si="483">SUM(O131:R131)</f>
        <v>109.6</v>
      </c>
      <c r="T131" s="20">
        <f t="shared" ref="T131:T133" si="484">+N131-N132</f>
        <v>0.79999999999998295</v>
      </c>
      <c r="U131" s="13">
        <f t="shared" ref="U131:U133" si="485">+N131-U$5</f>
        <v>2</v>
      </c>
      <c r="V131" s="12">
        <f t="shared" ref="V131:V133" si="486">+$N131*O131/100</f>
        <v>50.4</v>
      </c>
      <c r="W131" s="13">
        <f t="shared" ref="W131:W133" si="487">+V131-W$5</f>
        <v>1.2999999999999972</v>
      </c>
      <c r="X131" s="3">
        <f t="shared" ref="X131:X133" si="488">+$N131*P131/100</f>
        <v>90.316799999999986</v>
      </c>
      <c r="Y131" s="13">
        <f t="shared" ref="Y131:Y133" si="489">+X131-Y$5</f>
        <v>-0.28320000000000789</v>
      </c>
      <c r="Z131" s="3">
        <f t="shared" ref="Z131:Z133" si="490">+$N131*Q131/100</f>
        <v>70.963200000000001</v>
      </c>
      <c r="AA131" s="13">
        <f t="shared" ref="AA131:AA133" si="491">+Z131-AA$5</f>
        <v>0.86320000000000618</v>
      </c>
      <c r="AB131" s="3">
        <f t="shared" ref="AB131:AB133" si="492">+$N131*R131/100</f>
        <v>9.2735999999999983</v>
      </c>
      <c r="AC131" s="13">
        <f t="shared" ref="AC131:AC133" si="493">+AB131-AC$5</f>
        <v>7.3599999999999E-2</v>
      </c>
      <c r="AD131" s="3">
        <f t="shared" ref="AD131:AD133" si="494">+V131+X131+Z131+AB131</f>
        <v>220.95359999999997</v>
      </c>
      <c r="AE131" s="13">
        <f t="shared" ref="AE131:AE133" si="495">+AD131-AE$5</f>
        <v>1.953599999999966</v>
      </c>
      <c r="AF131" s="27"/>
      <c r="AG131" s="23"/>
      <c r="AH131" s="39"/>
      <c r="AJ131" s="3">
        <f t="shared" ref="AJ131:AJ133" si="496">(+V131+Z131)*$AJ$4+$AJ$5</f>
        <v>201.36320000000001</v>
      </c>
      <c r="AK131" s="3">
        <f t="shared" ref="AK131:AK133" si="497">+W131+AA131</f>
        <v>2.1632000000000033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J131" s="3"/>
      <c r="BK131" s="3"/>
      <c r="BL131" s="3"/>
    </row>
    <row r="132" spans="6:64" x14ac:dyDescent="0.2">
      <c r="F132" s="43">
        <f t="shared" si="302"/>
        <v>255</v>
      </c>
      <c r="G132" s="61">
        <f t="shared" si="302"/>
        <v>42624</v>
      </c>
      <c r="H132" s="10" t="s">
        <v>35</v>
      </c>
      <c r="L132" s="6" t="s">
        <v>201</v>
      </c>
      <c r="N132" s="3">
        <v>200.8</v>
      </c>
      <c r="O132" s="3">
        <v>25.2</v>
      </c>
      <c r="P132" s="3">
        <v>44.9</v>
      </c>
      <c r="Q132" s="3">
        <v>34.700000000000003</v>
      </c>
      <c r="R132" s="13">
        <v>4.5999999999999996</v>
      </c>
      <c r="S132" s="67">
        <f t="shared" si="483"/>
        <v>109.39999999999999</v>
      </c>
      <c r="T132" s="20">
        <f t="shared" si="484"/>
        <v>-1</v>
      </c>
      <c r="U132" s="13">
        <f t="shared" si="485"/>
        <v>1.2000000000000171</v>
      </c>
      <c r="V132" s="12">
        <f t="shared" si="486"/>
        <v>50.601599999999998</v>
      </c>
      <c r="W132" s="13">
        <f t="shared" si="487"/>
        <v>1.5015999999999963</v>
      </c>
      <c r="X132" s="3">
        <f t="shared" si="488"/>
        <v>90.159199999999998</v>
      </c>
      <c r="Y132" s="13">
        <f t="shared" si="489"/>
        <v>-0.44079999999999586</v>
      </c>
      <c r="Z132" s="3">
        <f t="shared" si="490"/>
        <v>69.677600000000012</v>
      </c>
      <c r="AA132" s="13">
        <f t="shared" si="491"/>
        <v>-0.4223999999999819</v>
      </c>
      <c r="AB132" s="3">
        <f t="shared" si="492"/>
        <v>9.2367999999999988</v>
      </c>
      <c r="AC132" s="13">
        <f t="shared" si="493"/>
        <v>3.67999999999995E-2</v>
      </c>
      <c r="AD132" s="3">
        <f t="shared" si="494"/>
        <v>219.67519999999999</v>
      </c>
      <c r="AE132" s="13">
        <f t="shared" si="495"/>
        <v>0.67519999999998959</v>
      </c>
      <c r="AF132" s="27"/>
      <c r="AG132" s="23"/>
      <c r="AH132" s="39"/>
      <c r="AJ132" s="3">
        <f t="shared" si="496"/>
        <v>200.2792</v>
      </c>
      <c r="AK132" s="3">
        <f t="shared" si="497"/>
        <v>1.0792000000000144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J132" s="3"/>
      <c r="BK132" s="3"/>
      <c r="BL132" s="3"/>
    </row>
    <row r="133" spans="6:64" x14ac:dyDescent="0.2">
      <c r="F133" s="43">
        <f t="shared" si="302"/>
        <v>254</v>
      </c>
      <c r="G133" s="61">
        <f t="shared" si="302"/>
        <v>42623</v>
      </c>
      <c r="H133" s="44" t="s">
        <v>29</v>
      </c>
      <c r="L133" s="6" t="s">
        <v>202</v>
      </c>
      <c r="N133" s="3">
        <v>201.8</v>
      </c>
      <c r="O133" s="3">
        <v>25.3</v>
      </c>
      <c r="P133" s="3">
        <v>44.7</v>
      </c>
      <c r="Q133" s="3">
        <v>34.9</v>
      </c>
      <c r="R133" s="13">
        <v>4.5999999999999996</v>
      </c>
      <c r="S133" s="67">
        <f t="shared" si="483"/>
        <v>109.5</v>
      </c>
      <c r="T133" s="20">
        <f t="shared" si="484"/>
        <v>0.60000000000002274</v>
      </c>
      <c r="U133" s="13">
        <f t="shared" si="485"/>
        <v>2.2000000000000171</v>
      </c>
      <c r="V133" s="12">
        <f t="shared" si="486"/>
        <v>51.055400000000006</v>
      </c>
      <c r="W133" s="13">
        <f t="shared" si="487"/>
        <v>1.9554000000000045</v>
      </c>
      <c r="X133" s="3">
        <f t="shared" si="488"/>
        <v>90.204600000000013</v>
      </c>
      <c r="Y133" s="13">
        <f t="shared" si="489"/>
        <v>-0.39539999999998088</v>
      </c>
      <c r="Z133" s="3">
        <f t="shared" si="490"/>
        <v>70.428200000000004</v>
      </c>
      <c r="AA133" s="13">
        <f t="shared" si="491"/>
        <v>0.3282000000000096</v>
      </c>
      <c r="AB133" s="3">
        <f t="shared" si="492"/>
        <v>9.2827999999999999</v>
      </c>
      <c r="AC133" s="13">
        <f t="shared" si="493"/>
        <v>8.2800000000000651E-2</v>
      </c>
      <c r="AD133" s="3">
        <f t="shared" si="494"/>
        <v>220.97100000000003</v>
      </c>
      <c r="AE133" s="13">
        <f t="shared" si="495"/>
        <v>1.9710000000000321</v>
      </c>
      <c r="AF133" s="27"/>
      <c r="AG133" s="23"/>
      <c r="AH133" s="39"/>
      <c r="AJ133" s="3">
        <f t="shared" si="496"/>
        <v>201.48360000000002</v>
      </c>
      <c r="AK133" s="3">
        <f t="shared" si="497"/>
        <v>2.2836000000000141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J133" s="3"/>
      <c r="BK133" s="3"/>
      <c r="BL133" s="3"/>
    </row>
    <row r="134" spans="6:64" x14ac:dyDescent="0.2">
      <c r="F134" s="43">
        <f t="shared" si="302"/>
        <v>253</v>
      </c>
      <c r="G134" s="61">
        <f t="shared" si="302"/>
        <v>42622</v>
      </c>
      <c r="H134" s="10" t="s">
        <v>59</v>
      </c>
      <c r="N134" s="3">
        <v>201.2</v>
      </c>
      <c r="O134" s="3">
        <v>25.2</v>
      </c>
      <c r="P134" s="3">
        <v>44.9</v>
      </c>
      <c r="Q134" s="3">
        <v>34.6</v>
      </c>
      <c r="R134" s="13">
        <v>4.5999999999999996</v>
      </c>
      <c r="S134" s="67">
        <f t="shared" ref="S134" si="498">SUM(O134:R134)</f>
        <v>109.29999999999998</v>
      </c>
      <c r="T134" s="20">
        <f t="shared" ref="T134" si="499">+N134-N135</f>
        <v>0.39999999999997726</v>
      </c>
      <c r="U134" s="13">
        <f t="shared" ref="U134" si="500">+N134-U$5</f>
        <v>1.5999999999999943</v>
      </c>
      <c r="V134" s="12">
        <f t="shared" ref="V134" si="501">+$N134*O134/100</f>
        <v>50.702399999999997</v>
      </c>
      <c r="W134" s="13">
        <f t="shared" ref="W134" si="502">+V134-W$5</f>
        <v>1.6023999999999958</v>
      </c>
      <c r="X134" s="3">
        <f t="shared" ref="X134" si="503">+$N134*P134/100</f>
        <v>90.338799999999992</v>
      </c>
      <c r="Y134" s="13">
        <f t="shared" ref="Y134" si="504">+X134-Y$5</f>
        <v>-0.26120000000000232</v>
      </c>
      <c r="Z134" s="3">
        <f t="shared" ref="Z134" si="505">+$N134*Q134/100</f>
        <v>69.615200000000002</v>
      </c>
      <c r="AA134" s="13">
        <f t="shared" ref="AA134" si="506">+Z134-AA$5</f>
        <v>-0.48479999999999279</v>
      </c>
      <c r="AB134" s="3">
        <f t="shared" ref="AB134" si="507">+$N134*R134/100</f>
        <v>9.2551999999999985</v>
      </c>
      <c r="AC134" s="13">
        <f t="shared" ref="AC134" si="508">+AB134-AC$5</f>
        <v>5.519999999999925E-2</v>
      </c>
      <c r="AD134" s="3">
        <f t="shared" ref="AD134" si="509">+V134+X134+Z134+AB134</f>
        <v>219.91160000000002</v>
      </c>
      <c r="AE134" s="13">
        <f t="shared" ref="AE134" si="510">+AD134-AE$5</f>
        <v>0.91160000000002128</v>
      </c>
      <c r="AF134" s="27"/>
      <c r="AG134" s="23"/>
      <c r="AH134" s="39"/>
      <c r="AJ134" s="3">
        <f t="shared" ref="AJ134" si="511">(+V134+Z134)*$AJ$4+$AJ$5</f>
        <v>200.3176</v>
      </c>
      <c r="AK134" s="3">
        <f t="shared" ref="AK134" si="512">+W134+AA134</f>
        <v>1.117600000000003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J134" s="3"/>
      <c r="BK134" s="3"/>
      <c r="BL134" s="3"/>
    </row>
    <row r="135" spans="6:64" x14ac:dyDescent="0.2">
      <c r="F135" s="43">
        <f t="shared" si="302"/>
        <v>252</v>
      </c>
      <c r="G135" s="61">
        <f t="shared" si="302"/>
        <v>42621</v>
      </c>
      <c r="H135" s="16" t="s">
        <v>36</v>
      </c>
      <c r="L135" t="s">
        <v>200</v>
      </c>
      <c r="N135" s="3">
        <v>200.8</v>
      </c>
      <c r="O135" s="3">
        <v>25</v>
      </c>
      <c r="P135" s="3">
        <v>44.8</v>
      </c>
      <c r="Q135" s="3">
        <v>35.200000000000003</v>
      </c>
      <c r="R135" s="13">
        <v>4.5999999999999996</v>
      </c>
      <c r="S135" s="67">
        <f t="shared" ref="S135" si="513">SUM(O135:R135)</f>
        <v>109.6</v>
      </c>
      <c r="T135" s="20">
        <f t="shared" ref="T135" si="514">+N135-N136</f>
        <v>1</v>
      </c>
      <c r="U135" s="13">
        <f t="shared" ref="U135" si="515">+N135-U$5</f>
        <v>1.2000000000000171</v>
      </c>
      <c r="V135" s="12">
        <f t="shared" ref="V135" si="516">+$N135*O135/100</f>
        <v>50.2</v>
      </c>
      <c r="W135" s="13">
        <f t="shared" ref="W135" si="517">+V135-W$5</f>
        <v>1.1000000000000014</v>
      </c>
      <c r="X135" s="3">
        <f t="shared" ref="X135" si="518">+$N135*P135/100</f>
        <v>89.958399999999997</v>
      </c>
      <c r="Y135" s="13">
        <f t="shared" ref="Y135" si="519">+X135-Y$5</f>
        <v>-0.64159999999999684</v>
      </c>
      <c r="Z135" s="3">
        <f t="shared" ref="Z135" si="520">+$N135*Q135/100</f>
        <v>70.681600000000003</v>
      </c>
      <c r="AA135" s="13">
        <f t="shared" ref="AA135" si="521">+Z135-AA$5</f>
        <v>0.58160000000000878</v>
      </c>
      <c r="AB135" s="3">
        <f t="shared" ref="AB135" si="522">+$N135*R135/100</f>
        <v>9.2367999999999988</v>
      </c>
      <c r="AC135" s="13">
        <f t="shared" ref="AC135" si="523">+AB135-AC$5</f>
        <v>3.67999999999995E-2</v>
      </c>
      <c r="AD135" s="3">
        <f t="shared" ref="AD135" si="524">+V135+X135+Z135+AB135</f>
        <v>220.07679999999999</v>
      </c>
      <c r="AE135" s="13">
        <f t="shared" ref="AE135" si="525">+AD135-AE$5</f>
        <v>1.0767999999999915</v>
      </c>
      <c r="AF135" s="27"/>
      <c r="AG135" s="23"/>
      <c r="AH135" s="39"/>
      <c r="AJ135" s="3">
        <f t="shared" ref="AJ135" si="526">(+V135+Z135)*$AJ$4+$AJ$5</f>
        <v>200.88159999999999</v>
      </c>
      <c r="AK135" s="3">
        <f t="shared" ref="AK135" si="527">+W135+AA135</f>
        <v>1.6816000000000102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J135" s="3"/>
      <c r="BK135" s="3"/>
      <c r="BL135" s="3"/>
    </row>
    <row r="136" spans="6:64" x14ac:dyDescent="0.2">
      <c r="F136" s="43">
        <f t="shared" si="302"/>
        <v>251</v>
      </c>
      <c r="G136" s="61">
        <f t="shared" si="302"/>
        <v>42620</v>
      </c>
      <c r="H136" s="44" t="s">
        <v>40</v>
      </c>
      <c r="N136" s="3">
        <v>199.8</v>
      </c>
      <c r="O136" s="3">
        <v>24.8</v>
      </c>
      <c r="P136" s="3">
        <v>45.3</v>
      </c>
      <c r="Q136" s="3">
        <v>35</v>
      </c>
      <c r="R136" s="13">
        <v>4.5999999999999996</v>
      </c>
      <c r="S136" s="67">
        <f t="shared" ref="S136" si="528">SUM(O136:R136)</f>
        <v>109.69999999999999</v>
      </c>
      <c r="T136" s="20">
        <f t="shared" ref="T136" si="529">+N136-N137</f>
        <v>-1.7999999999999829</v>
      </c>
      <c r="U136" s="13">
        <f t="shared" ref="U136" si="530">+N136-U$5</f>
        <v>0.20000000000001705</v>
      </c>
      <c r="V136" s="12">
        <f t="shared" ref="V136" si="531">+$N136*O136/100</f>
        <v>49.55040000000001</v>
      </c>
      <c r="W136" s="13">
        <f t="shared" ref="W136" si="532">+V136-W$5</f>
        <v>0.45040000000000902</v>
      </c>
      <c r="X136" s="3">
        <f t="shared" ref="X136" si="533">+$N136*P136/100</f>
        <v>90.509399999999999</v>
      </c>
      <c r="Y136" s="13">
        <f t="shared" ref="Y136" si="534">+X136-Y$5</f>
        <v>-9.0599999999994907E-2</v>
      </c>
      <c r="Z136" s="3">
        <f t="shared" ref="Z136" si="535">+$N136*Q136/100</f>
        <v>69.930000000000007</v>
      </c>
      <c r="AA136" s="13">
        <f t="shared" ref="AA136" si="536">+Z136-AA$5</f>
        <v>-0.16999999999998749</v>
      </c>
      <c r="AB136" s="3">
        <f t="shared" ref="AB136" si="537">+$N136*R136/100</f>
        <v>9.1907999999999994</v>
      </c>
      <c r="AC136" s="13">
        <f t="shared" ref="AC136" si="538">+AB136-AC$5</f>
        <v>-9.1999999999998749E-3</v>
      </c>
      <c r="AD136" s="3">
        <f t="shared" ref="AD136" si="539">+V136+X136+Z136+AB136</f>
        <v>219.1806</v>
      </c>
      <c r="AE136" s="13">
        <f t="shared" ref="AE136" si="540">+AD136-AE$5</f>
        <v>0.18059999999999832</v>
      </c>
      <c r="AF136" s="27"/>
      <c r="AG136" s="23"/>
      <c r="AH136" s="39"/>
      <c r="AJ136" s="3">
        <f t="shared" ref="AJ136" si="541">(+V136+Z136)*$AJ$4+$AJ$5</f>
        <v>199.48040000000003</v>
      </c>
      <c r="AK136" s="3">
        <f t="shared" ref="AK136" si="542">+W136+AA136</f>
        <v>0.28040000000002152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J136" s="3"/>
      <c r="BK136" s="3"/>
      <c r="BL136" s="3"/>
    </row>
    <row r="137" spans="6:64" x14ac:dyDescent="0.2">
      <c r="F137" s="43">
        <f t="shared" si="302"/>
        <v>250</v>
      </c>
      <c r="G137" s="61">
        <f t="shared" si="302"/>
        <v>42619</v>
      </c>
      <c r="H137" s="44" t="s">
        <v>38</v>
      </c>
      <c r="N137" s="3">
        <v>201.6</v>
      </c>
      <c r="O137" s="3">
        <v>25.2</v>
      </c>
      <c r="P137" s="3">
        <v>44.7</v>
      </c>
      <c r="Q137" s="3">
        <v>35.299999999999997</v>
      </c>
      <c r="R137" s="13">
        <v>4.5999999999999996</v>
      </c>
      <c r="S137" s="67">
        <f t="shared" ref="S137:S139" si="543">SUM(O137:R137)</f>
        <v>109.8</v>
      </c>
      <c r="T137" s="20">
        <f t="shared" ref="T137:T139" si="544">+N137-N138</f>
        <v>1.4000000000000057</v>
      </c>
      <c r="U137" s="13">
        <f t="shared" ref="U137:U139" si="545">+N137-U$5</f>
        <v>2</v>
      </c>
      <c r="V137" s="12">
        <f t="shared" ref="V137:V139" si="546">+$N137*O137/100</f>
        <v>50.803199999999997</v>
      </c>
      <c r="W137" s="13">
        <f t="shared" ref="W137:W139" si="547">+V137-W$5</f>
        <v>1.7031999999999954</v>
      </c>
      <c r="X137" s="3">
        <f t="shared" ref="X137:X139" si="548">+$N137*P137/100</f>
        <v>90.115200000000002</v>
      </c>
      <c r="Y137" s="13">
        <f t="shared" ref="Y137:Y139" si="549">+X137-Y$5</f>
        <v>-0.48479999999999279</v>
      </c>
      <c r="Z137" s="3">
        <f t="shared" ref="Z137:Z139" si="550">+$N137*Q137/100</f>
        <v>71.1648</v>
      </c>
      <c r="AA137" s="13">
        <f t="shared" ref="AA137:AA139" si="551">+Z137-AA$5</f>
        <v>1.0648000000000053</v>
      </c>
      <c r="AB137" s="3">
        <f t="shared" ref="AB137:AB139" si="552">+$N137*R137/100</f>
        <v>9.2735999999999983</v>
      </c>
      <c r="AC137" s="13">
        <f t="shared" ref="AC137:AC139" si="553">+AB137-AC$5</f>
        <v>7.3599999999999E-2</v>
      </c>
      <c r="AD137" s="3">
        <f t="shared" ref="AD137:AD139" si="554">+V137+X137+Z137+AB137</f>
        <v>221.35679999999996</v>
      </c>
      <c r="AE137" s="13">
        <f t="shared" ref="AE137:AE139" si="555">+AD137-AE$5</f>
        <v>2.3567999999999643</v>
      </c>
      <c r="AF137" s="27"/>
      <c r="AG137" s="23"/>
      <c r="AH137" s="39"/>
      <c r="AJ137" s="3">
        <f t="shared" ref="AJ137:AJ139" si="556">(+V137+Z137)*$AJ$4+$AJ$5</f>
        <v>201.96799999999999</v>
      </c>
      <c r="AK137" s="3">
        <f t="shared" ref="AK137:AK139" si="557">+W137+AA137</f>
        <v>2.7680000000000007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J137" s="3"/>
      <c r="BK137" s="3"/>
      <c r="BL137" s="3"/>
    </row>
    <row r="138" spans="6:64" x14ac:dyDescent="0.2">
      <c r="F138" s="43">
        <f t="shared" ref="F138:G142" si="558">+F139+1</f>
        <v>249</v>
      </c>
      <c r="G138" s="61">
        <f t="shared" si="558"/>
        <v>42618</v>
      </c>
      <c r="H138" s="44" t="s">
        <v>20</v>
      </c>
      <c r="L138" t="s">
        <v>198</v>
      </c>
      <c r="N138" s="3">
        <v>200.2</v>
      </c>
      <c r="O138" s="3">
        <v>24.8</v>
      </c>
      <c r="P138" s="3">
        <v>45</v>
      </c>
      <c r="Q138" s="3">
        <v>35.6</v>
      </c>
      <c r="R138" s="13">
        <v>4.5999999999999996</v>
      </c>
      <c r="S138" s="67">
        <f t="shared" si="543"/>
        <v>110</v>
      </c>
      <c r="T138" s="20">
        <f t="shared" si="544"/>
        <v>-0.60000000000002274</v>
      </c>
      <c r="U138" s="13">
        <f t="shared" si="545"/>
        <v>0.59999999999999432</v>
      </c>
      <c r="V138" s="12">
        <f t="shared" si="546"/>
        <v>49.6496</v>
      </c>
      <c r="W138" s="13">
        <f t="shared" si="547"/>
        <v>0.54959999999999809</v>
      </c>
      <c r="X138" s="3">
        <f t="shared" si="548"/>
        <v>90.09</v>
      </c>
      <c r="Y138" s="13">
        <f t="shared" si="549"/>
        <v>-0.50999999999999091</v>
      </c>
      <c r="Z138" s="3">
        <f t="shared" si="550"/>
        <v>71.271199999999993</v>
      </c>
      <c r="AA138" s="13">
        <f t="shared" si="551"/>
        <v>1.1711999999999989</v>
      </c>
      <c r="AB138" s="3">
        <f t="shared" si="552"/>
        <v>9.2091999999999992</v>
      </c>
      <c r="AC138" s="13">
        <f t="shared" si="553"/>
        <v>9.1999999999998749E-3</v>
      </c>
      <c r="AD138" s="3">
        <f t="shared" si="554"/>
        <v>220.22</v>
      </c>
      <c r="AE138" s="13">
        <f t="shared" si="555"/>
        <v>1.2199999999999989</v>
      </c>
      <c r="AF138" s="27"/>
      <c r="AG138" s="23"/>
      <c r="AH138" s="39"/>
      <c r="AJ138" s="3">
        <f t="shared" si="556"/>
        <v>200.92079999999999</v>
      </c>
      <c r="AK138" s="3">
        <f t="shared" si="557"/>
        <v>1.720799999999997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J138" s="3"/>
      <c r="BK138" s="3"/>
      <c r="BL138" s="3"/>
    </row>
    <row r="139" spans="6:64" x14ac:dyDescent="0.2">
      <c r="F139" s="43">
        <f t="shared" si="558"/>
        <v>248</v>
      </c>
      <c r="G139" s="61">
        <f t="shared" si="558"/>
        <v>42617</v>
      </c>
      <c r="H139" s="10" t="s">
        <v>35</v>
      </c>
      <c r="L139" t="s">
        <v>199</v>
      </c>
      <c r="N139" s="3">
        <v>200.8</v>
      </c>
      <c r="O139" s="3">
        <v>24.9</v>
      </c>
      <c r="P139" s="3">
        <v>44.7</v>
      </c>
      <c r="Q139" s="3">
        <v>35.6</v>
      </c>
      <c r="R139" s="13">
        <v>4.5999999999999996</v>
      </c>
      <c r="S139" s="67">
        <f t="shared" si="543"/>
        <v>109.79999999999998</v>
      </c>
      <c r="T139" s="20">
        <f t="shared" si="544"/>
        <v>-2.1999999999999886</v>
      </c>
      <c r="U139" s="13">
        <f t="shared" si="545"/>
        <v>1.2000000000000171</v>
      </c>
      <c r="V139" s="12">
        <f t="shared" si="546"/>
        <v>49.999200000000002</v>
      </c>
      <c r="W139" s="13">
        <f t="shared" si="547"/>
        <v>0.89920000000000044</v>
      </c>
      <c r="X139" s="3">
        <f t="shared" si="548"/>
        <v>89.757599999999996</v>
      </c>
      <c r="Y139" s="13">
        <f t="shared" si="549"/>
        <v>-0.84239999999999782</v>
      </c>
      <c r="Z139" s="3">
        <f t="shared" si="550"/>
        <v>71.484800000000007</v>
      </c>
      <c r="AA139" s="13">
        <f t="shared" si="551"/>
        <v>1.3848000000000127</v>
      </c>
      <c r="AB139" s="3">
        <f t="shared" si="552"/>
        <v>9.2367999999999988</v>
      </c>
      <c r="AC139" s="13">
        <f t="shared" si="553"/>
        <v>3.67999999999995E-2</v>
      </c>
      <c r="AD139" s="3">
        <f t="shared" si="554"/>
        <v>220.47839999999999</v>
      </c>
      <c r="AE139" s="13">
        <f t="shared" si="555"/>
        <v>1.4783999999999935</v>
      </c>
      <c r="AF139" s="27"/>
      <c r="AG139" s="23"/>
      <c r="AH139" s="39"/>
      <c r="AJ139" s="3">
        <f t="shared" si="556"/>
        <v>201.48400000000001</v>
      </c>
      <c r="AK139" s="3">
        <f t="shared" si="557"/>
        <v>2.2840000000000131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J139" s="3"/>
      <c r="BK139" s="3"/>
      <c r="BL139" s="3"/>
    </row>
    <row r="140" spans="6:64" x14ac:dyDescent="0.2">
      <c r="F140" s="43">
        <f t="shared" si="558"/>
        <v>247</v>
      </c>
      <c r="G140" s="61">
        <f t="shared" si="558"/>
        <v>42616</v>
      </c>
      <c r="H140" s="44" t="s">
        <v>29</v>
      </c>
      <c r="N140" s="3">
        <v>203</v>
      </c>
      <c r="O140" s="3">
        <v>25.4</v>
      </c>
      <c r="P140" s="3">
        <v>44.3</v>
      </c>
      <c r="Q140" s="3">
        <v>35.299999999999997</v>
      </c>
      <c r="R140" s="13">
        <v>4.5999999999999996</v>
      </c>
      <c r="S140" s="67">
        <f t="shared" ref="S140" si="559">SUM(O140:R140)</f>
        <v>109.59999999999998</v>
      </c>
      <c r="T140" s="20">
        <f t="shared" ref="T140" si="560">+N140-N141</f>
        <v>3.8000000000000114</v>
      </c>
      <c r="U140" s="13">
        <f t="shared" ref="U140" si="561">+N140-U$5</f>
        <v>3.4000000000000057</v>
      </c>
      <c r="V140" s="12">
        <f t="shared" ref="V140" si="562">+$N140*O140/100</f>
        <v>51.561999999999998</v>
      </c>
      <c r="W140" s="13">
        <f t="shared" ref="W140" si="563">+V140-W$5</f>
        <v>2.4619999999999962</v>
      </c>
      <c r="X140" s="3">
        <f t="shared" ref="X140" si="564">+$N140*P140/100</f>
        <v>89.929000000000002</v>
      </c>
      <c r="Y140" s="13">
        <f t="shared" ref="Y140" si="565">+X140-Y$5</f>
        <v>-0.67099999999999227</v>
      </c>
      <c r="Z140" s="3">
        <f t="shared" ref="Z140" si="566">+$N140*Q140/100</f>
        <v>71.658999999999992</v>
      </c>
      <c r="AA140" s="13">
        <f t="shared" ref="AA140" si="567">+Z140-AA$5</f>
        <v>1.5589999999999975</v>
      </c>
      <c r="AB140" s="3">
        <f t="shared" ref="AB140" si="568">+$N140*R140/100</f>
        <v>9.3379999999999992</v>
      </c>
      <c r="AC140" s="13">
        <f t="shared" ref="AC140" si="569">+AB140-AC$5</f>
        <v>0.1379999999999999</v>
      </c>
      <c r="AD140" s="3">
        <f t="shared" ref="AD140" si="570">+V140+X140+Z140+AB140</f>
        <v>222.48799999999997</v>
      </c>
      <c r="AE140" s="13">
        <f t="shared" ref="AE140" si="571">+AD140-AE$5</f>
        <v>3.4879999999999711</v>
      </c>
      <c r="AF140" s="27"/>
      <c r="AG140" s="23"/>
      <c r="AH140" s="39"/>
      <c r="AJ140" s="3">
        <f t="shared" ref="AJ140" si="572">(+V140+Z140)*$AJ$4+$AJ$5</f>
        <v>203.221</v>
      </c>
      <c r="AK140" s="3">
        <f t="shared" ref="AK140" si="573">+W140+AA140</f>
        <v>4.0209999999999937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J140" s="3"/>
      <c r="BK140" s="3"/>
      <c r="BL140" s="3"/>
    </row>
    <row r="141" spans="6:64" x14ac:dyDescent="0.2">
      <c r="F141" s="43">
        <f t="shared" si="558"/>
        <v>246</v>
      </c>
      <c r="G141" s="61">
        <f t="shared" si="558"/>
        <v>42615</v>
      </c>
      <c r="H141" s="10" t="s">
        <v>59</v>
      </c>
      <c r="L141" t="s">
        <v>197</v>
      </c>
      <c r="N141" s="3">
        <v>199.2</v>
      </c>
      <c r="O141" s="3">
        <v>24.5</v>
      </c>
      <c r="P141" s="3">
        <v>45.3</v>
      </c>
      <c r="Q141" s="3">
        <v>35.6</v>
      </c>
      <c r="R141" s="13">
        <v>4.5999999999999996</v>
      </c>
      <c r="S141" s="67">
        <f t="shared" ref="S141" si="574">SUM(O141:R141)</f>
        <v>110</v>
      </c>
      <c r="T141" s="20">
        <f t="shared" ref="T141" si="575">+N141-N142</f>
        <v>-0.60000000000002274</v>
      </c>
      <c r="U141" s="13">
        <f t="shared" ref="U141" si="576">+N141-U$5</f>
        <v>-0.40000000000000568</v>
      </c>
      <c r="V141" s="12">
        <f t="shared" ref="V141" si="577">+$N141*O141/100</f>
        <v>48.803999999999995</v>
      </c>
      <c r="W141" s="13">
        <f t="shared" ref="W141" si="578">+V141-W$5</f>
        <v>-0.29600000000000648</v>
      </c>
      <c r="X141" s="3">
        <f t="shared" ref="X141" si="579">+$N141*P141/100</f>
        <v>90.237599999999986</v>
      </c>
      <c r="Y141" s="13">
        <f t="shared" ref="Y141" si="580">+X141-Y$5</f>
        <v>-0.36240000000000805</v>
      </c>
      <c r="Z141" s="3">
        <f t="shared" ref="Z141" si="581">+$N141*Q141/100</f>
        <v>70.915199999999999</v>
      </c>
      <c r="AA141" s="13">
        <f t="shared" ref="AA141" si="582">+Z141-AA$5</f>
        <v>0.81520000000000437</v>
      </c>
      <c r="AB141" s="3">
        <f t="shared" ref="AB141" si="583">+$N141*R141/100</f>
        <v>9.163199999999998</v>
      </c>
      <c r="AC141" s="13">
        <f t="shared" ref="AC141" si="584">+AB141-AC$5</f>
        <v>-3.6800000000001276E-2</v>
      </c>
      <c r="AD141" s="3">
        <f t="shared" ref="AD141" si="585">+V141+X141+Z141+AB141</f>
        <v>219.11999999999998</v>
      </c>
      <c r="AE141" s="13">
        <f t="shared" ref="AE141" si="586">+AD141-AE$5</f>
        <v>0.11999999999997613</v>
      </c>
      <c r="AF141" s="27"/>
      <c r="AG141" s="23"/>
      <c r="AH141" s="39"/>
      <c r="AJ141" s="3">
        <f t="shared" ref="AJ141" si="587">(+V141+Z141)*$AJ$4+$AJ$5</f>
        <v>199.7192</v>
      </c>
      <c r="AK141" s="3">
        <f t="shared" ref="AK141" si="588">+W141+AA141</f>
        <v>0.51919999999999789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J141" s="3"/>
      <c r="BK141" s="3"/>
      <c r="BL141" s="3"/>
    </row>
    <row r="142" spans="6:64" x14ac:dyDescent="0.2">
      <c r="F142" s="43">
        <f t="shared" si="558"/>
        <v>245</v>
      </c>
      <c r="G142" s="61">
        <f t="shared" si="558"/>
        <v>42614</v>
      </c>
      <c r="H142" s="16" t="s">
        <v>36</v>
      </c>
      <c r="L142" t="s">
        <v>196</v>
      </c>
      <c r="N142" s="3">
        <v>199.8</v>
      </c>
      <c r="O142" s="3">
        <v>24.5</v>
      </c>
      <c r="P142" s="3">
        <v>45.1</v>
      </c>
      <c r="Q142" s="3">
        <v>36.1</v>
      </c>
      <c r="R142" s="13">
        <v>4.8</v>
      </c>
      <c r="S142" s="67">
        <f t="shared" ref="S142" si="589">SUM(O142:R142)</f>
        <v>110.49999999999999</v>
      </c>
      <c r="T142" s="20">
        <f t="shared" ref="T142" si="590">+N142-N143</f>
        <v>2.8000000000000114</v>
      </c>
      <c r="U142" s="13">
        <f t="shared" ref="U142" si="591">+N142-U$5</f>
        <v>0.20000000000001705</v>
      </c>
      <c r="V142" s="12">
        <f t="shared" ref="V142" si="592">+$N142*O142/100</f>
        <v>48.951000000000001</v>
      </c>
      <c r="W142" s="13">
        <f t="shared" ref="W142" si="593">+V142-W$5</f>
        <v>-0.14900000000000091</v>
      </c>
      <c r="X142" s="3">
        <f t="shared" ref="X142" si="594">+$N142*P142/100</f>
        <v>90.109800000000007</v>
      </c>
      <c r="Y142" s="13">
        <f t="shared" ref="Y142" si="595">+X142-Y$5</f>
        <v>-0.49019999999998731</v>
      </c>
      <c r="Z142" s="3">
        <f t="shared" ref="Z142" si="596">+$N142*Q142/100</f>
        <v>72.127800000000008</v>
      </c>
      <c r="AA142" s="13">
        <f t="shared" ref="AA142" si="597">+Z142-AA$5</f>
        <v>2.0278000000000134</v>
      </c>
      <c r="AB142" s="3">
        <f t="shared" ref="AB142" si="598">+$N142*R142/100</f>
        <v>9.5903999999999989</v>
      </c>
      <c r="AC142" s="13">
        <f t="shared" ref="AC142" si="599">+AB142-AC$5</f>
        <v>0.39039999999999964</v>
      </c>
      <c r="AD142" s="3">
        <f t="shared" ref="AD142" si="600">+V142+X142+Z142+AB142</f>
        <v>220.779</v>
      </c>
      <c r="AE142" s="13">
        <f t="shared" ref="AE142" si="601">+AD142-AE$5</f>
        <v>1.7789999999999964</v>
      </c>
      <c r="AF142" s="27"/>
      <c r="AG142" s="23"/>
      <c r="AH142" s="39"/>
      <c r="AJ142" s="3">
        <f t="shared" ref="AJ142" si="602">(+V142+Z142)*$AJ$4+$AJ$5</f>
        <v>201.0788</v>
      </c>
      <c r="AK142" s="3">
        <f t="shared" ref="AK142" si="603">+W142+AA142</f>
        <v>1.8788000000000125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J142" s="3"/>
      <c r="BK142" s="3"/>
      <c r="BL142" s="3"/>
    </row>
    <row r="143" spans="6:64" x14ac:dyDescent="0.2">
      <c r="F143" s="43">
        <f t="shared" ref="F143:G162" si="604">+F144+1</f>
        <v>244</v>
      </c>
      <c r="G143" s="61">
        <f t="shared" si="604"/>
        <v>42613</v>
      </c>
      <c r="H143" s="44" t="s">
        <v>40</v>
      </c>
      <c r="L143" t="s">
        <v>195</v>
      </c>
      <c r="N143" s="3">
        <v>197</v>
      </c>
      <c r="O143" s="3">
        <v>23.8</v>
      </c>
      <c r="P143" s="3">
        <v>45.7</v>
      </c>
      <c r="Q143" s="3">
        <v>36.299999999999997</v>
      </c>
      <c r="R143" s="13">
        <v>4.8</v>
      </c>
      <c r="S143" s="67">
        <f t="shared" ref="S143" si="605">SUM(O143:R143)</f>
        <v>110.6</v>
      </c>
      <c r="T143" s="20">
        <f t="shared" ref="T143" si="606">+N143-N144</f>
        <v>-2.1999999999999886</v>
      </c>
      <c r="U143" s="13">
        <f t="shared" ref="U143" si="607">+N143-U$5</f>
        <v>-2.5999999999999943</v>
      </c>
      <c r="V143" s="12">
        <f t="shared" ref="V143" si="608">+$N143*O143/100</f>
        <v>46.886000000000003</v>
      </c>
      <c r="W143" s="13">
        <f t="shared" ref="W143" si="609">+V143-W$5</f>
        <v>-2.2139999999999986</v>
      </c>
      <c r="X143" s="3">
        <f t="shared" ref="X143" si="610">+$N143*P143/100</f>
        <v>90.029000000000011</v>
      </c>
      <c r="Y143" s="13">
        <f t="shared" ref="Y143" si="611">+X143-Y$5</f>
        <v>-0.57099999999998374</v>
      </c>
      <c r="Z143" s="3">
        <f t="shared" ref="Z143" si="612">+$N143*Q143/100</f>
        <v>71.510999999999996</v>
      </c>
      <c r="AA143" s="13">
        <f t="shared" ref="AA143" si="613">+Z143-AA$5</f>
        <v>1.4110000000000014</v>
      </c>
      <c r="AB143" s="3">
        <f t="shared" ref="AB143" si="614">+$N143*R143/100</f>
        <v>9.4559999999999995</v>
      </c>
      <c r="AC143" s="13">
        <f t="shared" ref="AC143" si="615">+AB143-AC$5</f>
        <v>0.25600000000000023</v>
      </c>
      <c r="AD143" s="3">
        <f t="shared" ref="AD143" si="616">+V143+X143+Z143+AB143</f>
        <v>217.88200000000001</v>
      </c>
      <c r="AE143" s="13">
        <f t="shared" ref="AE143" si="617">+AD143-AE$5</f>
        <v>-1.117999999999995</v>
      </c>
      <c r="AF143" s="27"/>
      <c r="AG143" s="23"/>
      <c r="AH143" s="39"/>
      <c r="AJ143" s="3">
        <f t="shared" ref="AJ143" si="618">(+V143+Z143)*$AJ$4+$AJ$5</f>
        <v>198.39699999999999</v>
      </c>
      <c r="AK143" s="3">
        <f t="shared" ref="AK143" si="619">+W143+AA143</f>
        <v>-0.80299999999999727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J143" s="3"/>
      <c r="BK143" s="3"/>
      <c r="BL143" s="3"/>
    </row>
    <row r="144" spans="6:64" x14ac:dyDescent="0.2">
      <c r="F144" s="43">
        <f t="shared" si="604"/>
        <v>243</v>
      </c>
      <c r="G144" s="61">
        <f t="shared" si="604"/>
        <v>42612</v>
      </c>
      <c r="H144" s="44" t="s">
        <v>38</v>
      </c>
      <c r="L144" s="6" t="s">
        <v>194</v>
      </c>
      <c r="N144" s="3">
        <v>199.2</v>
      </c>
      <c r="O144" s="3">
        <v>24.2</v>
      </c>
      <c r="P144" s="3">
        <v>45.2</v>
      </c>
      <c r="Q144" s="3">
        <v>36.4</v>
      </c>
      <c r="R144" s="13">
        <v>4.8</v>
      </c>
      <c r="S144" s="67">
        <f t="shared" ref="S144:S145" si="620">SUM(O144:R144)</f>
        <v>110.60000000000001</v>
      </c>
      <c r="T144" s="20">
        <f t="shared" ref="T144:T145" si="621">+N144-N145</f>
        <v>-3.2000000000000171</v>
      </c>
      <c r="U144" s="13">
        <f t="shared" ref="U144:U145" si="622">+N144-U$5</f>
        <v>-0.40000000000000568</v>
      </c>
      <c r="V144" s="12">
        <f t="shared" ref="V144:V145" si="623">+$N144*O144/100</f>
        <v>48.206399999999995</v>
      </c>
      <c r="W144" s="13">
        <f t="shared" ref="W144:W145" si="624">+V144-W$5</f>
        <v>-0.89360000000000639</v>
      </c>
      <c r="X144" s="3">
        <f t="shared" ref="X144:X145" si="625">+$N144*P144/100</f>
        <v>90.038399999999996</v>
      </c>
      <c r="Y144" s="13">
        <f t="shared" ref="Y144:Y145" si="626">+X144-Y$5</f>
        <v>-0.56159999999999854</v>
      </c>
      <c r="Z144" s="3">
        <f t="shared" ref="Z144:Z145" si="627">+$N144*Q144/100</f>
        <v>72.508799999999994</v>
      </c>
      <c r="AA144" s="13">
        <f t="shared" ref="AA144:AA145" si="628">+Z144-AA$5</f>
        <v>2.4087999999999994</v>
      </c>
      <c r="AB144" s="3">
        <f t="shared" ref="AB144:AB145" si="629">+$N144*R144/100</f>
        <v>9.5615999999999985</v>
      </c>
      <c r="AC144" s="13">
        <f t="shared" ref="AC144:AC145" si="630">+AB144-AC$5</f>
        <v>0.36159999999999926</v>
      </c>
      <c r="AD144" s="3">
        <f t="shared" ref="AD144:AD145" si="631">+V144+X144+Z144+AB144</f>
        <v>220.3152</v>
      </c>
      <c r="AE144" s="13">
        <f t="shared" ref="AE144:AE145" si="632">+AD144-AE$5</f>
        <v>1.3152000000000044</v>
      </c>
      <c r="AF144" s="27"/>
      <c r="AG144" s="23"/>
      <c r="AH144" s="39"/>
      <c r="AJ144" s="3">
        <f t="shared" ref="AJ144:AJ145" si="633">(+V144+Z144)*$AJ$4+$AJ$5</f>
        <v>200.71519999999998</v>
      </c>
      <c r="AK144" s="3">
        <f t="shared" ref="AK144:AK145" si="634">+W144+AA144</f>
        <v>1.515199999999993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J144" s="3"/>
      <c r="BK144" s="3"/>
      <c r="BL144" s="3"/>
    </row>
    <row r="145" spans="6:64" x14ac:dyDescent="0.2">
      <c r="F145" s="43">
        <f t="shared" si="604"/>
        <v>242</v>
      </c>
      <c r="G145" s="61">
        <f t="shared" si="604"/>
        <v>42611</v>
      </c>
      <c r="H145" s="44" t="s">
        <v>20</v>
      </c>
      <c r="L145" t="s">
        <v>192</v>
      </c>
      <c r="N145" s="3">
        <v>202.4</v>
      </c>
      <c r="O145" s="3">
        <v>24.9</v>
      </c>
      <c r="P145" s="3">
        <v>44.3</v>
      </c>
      <c r="Q145" s="3">
        <v>36.5</v>
      </c>
      <c r="R145" s="13">
        <v>4.8</v>
      </c>
      <c r="S145" s="67">
        <f t="shared" si="620"/>
        <v>110.49999999999999</v>
      </c>
      <c r="T145" s="20">
        <f t="shared" si="621"/>
        <v>-0.59999999999999432</v>
      </c>
      <c r="U145" s="13">
        <f t="shared" si="622"/>
        <v>2.8000000000000114</v>
      </c>
      <c r="V145" s="12">
        <f t="shared" si="623"/>
        <v>50.397600000000004</v>
      </c>
      <c r="W145" s="13">
        <f t="shared" si="624"/>
        <v>1.2976000000000028</v>
      </c>
      <c r="X145" s="3">
        <f t="shared" si="625"/>
        <v>89.663200000000003</v>
      </c>
      <c r="Y145" s="13">
        <f t="shared" si="626"/>
        <v>-0.93679999999999097</v>
      </c>
      <c r="Z145" s="3">
        <f t="shared" si="627"/>
        <v>73.876000000000005</v>
      </c>
      <c r="AA145" s="13">
        <f t="shared" si="628"/>
        <v>3.7760000000000105</v>
      </c>
      <c r="AB145" s="3">
        <f t="shared" si="629"/>
        <v>9.7151999999999994</v>
      </c>
      <c r="AC145" s="13">
        <f t="shared" si="630"/>
        <v>0.5152000000000001</v>
      </c>
      <c r="AD145" s="3">
        <f t="shared" si="631"/>
        <v>223.65200000000002</v>
      </c>
      <c r="AE145" s="13">
        <f t="shared" si="632"/>
        <v>4.6520000000000152</v>
      </c>
      <c r="AF145" s="27"/>
      <c r="AG145" s="23"/>
      <c r="AH145" s="39"/>
      <c r="AJ145" s="3">
        <f t="shared" si="633"/>
        <v>204.27360000000002</v>
      </c>
      <c r="AK145" s="3">
        <f t="shared" si="634"/>
        <v>5.0736000000000132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J145" s="3"/>
      <c r="BK145" s="3"/>
      <c r="BL145" s="3"/>
    </row>
    <row r="146" spans="6:64" x14ac:dyDescent="0.2">
      <c r="F146" s="43">
        <f t="shared" si="604"/>
        <v>241</v>
      </c>
      <c r="G146" s="61">
        <f t="shared" si="604"/>
        <v>42610</v>
      </c>
      <c r="H146" s="10" t="s">
        <v>35</v>
      </c>
      <c r="N146" s="3">
        <v>203</v>
      </c>
      <c r="O146" s="3">
        <v>25.2</v>
      </c>
      <c r="P146" s="3">
        <v>44.2</v>
      </c>
      <c r="Q146" s="3">
        <v>35.9</v>
      </c>
      <c r="R146" s="13">
        <v>4.8</v>
      </c>
      <c r="S146" s="67">
        <f t="shared" ref="S146" si="635">SUM(O146:R146)</f>
        <v>110.10000000000001</v>
      </c>
      <c r="T146" s="20">
        <f t="shared" ref="T146" si="636">+N146-N147</f>
        <v>3</v>
      </c>
      <c r="U146" s="13">
        <f t="shared" ref="U146" si="637">+N146-U$5</f>
        <v>3.4000000000000057</v>
      </c>
      <c r="V146" s="12">
        <f t="shared" ref="V146" si="638">+$N146*O146/100</f>
        <v>51.155999999999992</v>
      </c>
      <c r="W146" s="13">
        <f t="shared" ref="W146" si="639">+V146-W$5</f>
        <v>2.0559999999999903</v>
      </c>
      <c r="X146" s="3">
        <f t="shared" ref="X146" si="640">+$N146*P146/100</f>
        <v>89.725999999999999</v>
      </c>
      <c r="Y146" s="13">
        <f t="shared" ref="Y146" si="641">+X146-Y$5</f>
        <v>-0.87399999999999523</v>
      </c>
      <c r="Z146" s="3">
        <f t="shared" ref="Z146" si="642">+$N146*Q146/100</f>
        <v>72.876999999999995</v>
      </c>
      <c r="AA146" s="13">
        <f t="shared" ref="AA146" si="643">+Z146-AA$5</f>
        <v>2.777000000000001</v>
      </c>
      <c r="AB146" s="3">
        <f t="shared" ref="AB146" si="644">+$N146*R146/100</f>
        <v>9.7439999999999998</v>
      </c>
      <c r="AC146" s="13">
        <f t="shared" ref="AC146" si="645">+AB146-AC$5</f>
        <v>0.54400000000000048</v>
      </c>
      <c r="AD146" s="3">
        <f t="shared" ref="AD146" si="646">+V146+X146+Z146+AB146</f>
        <v>223.50300000000001</v>
      </c>
      <c r="AE146" s="13">
        <f t="shared" ref="AE146" si="647">+AD146-AE$5</f>
        <v>4.5030000000000143</v>
      </c>
      <c r="AF146" s="27"/>
      <c r="AG146" s="23"/>
      <c r="AH146" s="39"/>
      <c r="AJ146" s="3">
        <f t="shared" ref="AJ146" si="648">(+V146+Z146)*$AJ$4+$AJ$5</f>
        <v>204.03299999999999</v>
      </c>
      <c r="AK146" s="3">
        <f t="shared" ref="AK146" si="649">+W146+AA146</f>
        <v>4.8329999999999913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J146" s="3"/>
      <c r="BK146" s="3"/>
      <c r="BL146" s="3"/>
    </row>
    <row r="147" spans="6:64" x14ac:dyDescent="0.2">
      <c r="F147" s="43">
        <f t="shared" si="604"/>
        <v>240</v>
      </c>
      <c r="G147" s="61">
        <f t="shared" si="604"/>
        <v>42609</v>
      </c>
      <c r="H147" s="44" t="s">
        <v>29</v>
      </c>
      <c r="N147" s="3">
        <v>200</v>
      </c>
      <c r="O147" s="3">
        <v>24.7</v>
      </c>
      <c r="P147" s="3">
        <v>45.2</v>
      </c>
      <c r="Q147" s="3">
        <v>35</v>
      </c>
      <c r="R147" s="13">
        <v>4.5999999999999996</v>
      </c>
      <c r="S147" s="67">
        <f t="shared" ref="S147" si="650">SUM(O147:R147)</f>
        <v>109.5</v>
      </c>
      <c r="T147" s="20">
        <f t="shared" ref="T147" si="651">+N147-N148</f>
        <v>1.1999999999999886</v>
      </c>
      <c r="U147" s="13">
        <f t="shared" ref="U147" si="652">+N147-U$5</f>
        <v>0.40000000000000568</v>
      </c>
      <c r="V147" s="12">
        <f t="shared" ref="V147" si="653">+$N147*O147/100</f>
        <v>49.4</v>
      </c>
      <c r="W147" s="13">
        <f t="shared" ref="W147" si="654">+V147-W$5</f>
        <v>0.29999999999999716</v>
      </c>
      <c r="X147" s="3">
        <f t="shared" ref="X147" si="655">+$N147*P147/100</f>
        <v>90.4</v>
      </c>
      <c r="Y147" s="13">
        <f t="shared" ref="Y147" si="656">+X147-Y$5</f>
        <v>-0.19999999999998863</v>
      </c>
      <c r="Z147" s="3">
        <f t="shared" ref="Z147" si="657">+$N147*Q147/100</f>
        <v>70</v>
      </c>
      <c r="AA147" s="13">
        <f t="shared" ref="AA147" si="658">+Z147-AA$5</f>
        <v>-9.9999999999994316E-2</v>
      </c>
      <c r="AB147" s="3">
        <f t="shared" ref="AB147" si="659">+$N147*R147/100</f>
        <v>9.1999999999999993</v>
      </c>
      <c r="AC147" s="13">
        <f t="shared" ref="AC147" si="660">+AB147-AC$5</f>
        <v>0</v>
      </c>
      <c r="AD147" s="3">
        <f t="shared" ref="AD147" si="661">+V147+X147+Z147+AB147</f>
        <v>219</v>
      </c>
      <c r="AE147" s="13">
        <f t="shared" ref="AE147" si="662">+AD147-AE$5</f>
        <v>0</v>
      </c>
      <c r="AF147" s="27"/>
      <c r="AG147" s="23"/>
      <c r="AH147" s="39"/>
      <c r="AJ147" s="3">
        <f t="shared" ref="AJ147" si="663">(+V147+Z147)*$AJ$4+$AJ$5</f>
        <v>199.4</v>
      </c>
      <c r="AK147" s="3">
        <f t="shared" ref="AK147" si="664">+W147+AA147</f>
        <v>0.20000000000000284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J147" s="3"/>
      <c r="BK147" s="3"/>
      <c r="BL147" s="3"/>
    </row>
    <row r="148" spans="6:64" x14ac:dyDescent="0.2">
      <c r="F148" s="43">
        <f t="shared" si="604"/>
        <v>239</v>
      </c>
      <c r="G148" s="61">
        <f t="shared" si="604"/>
        <v>42608</v>
      </c>
      <c r="H148" s="10" t="s">
        <v>59</v>
      </c>
      <c r="N148" s="3">
        <v>198.8</v>
      </c>
      <c r="O148" s="3">
        <v>24.4</v>
      </c>
      <c r="P148" s="3">
        <v>45.3</v>
      </c>
      <c r="Q148" s="3">
        <v>35.9</v>
      </c>
      <c r="R148" s="13">
        <v>4.8</v>
      </c>
      <c r="S148" s="67">
        <f t="shared" ref="S148:S149" si="665">SUM(O148:R148)</f>
        <v>110.39999999999999</v>
      </c>
      <c r="T148" s="20">
        <f t="shared" ref="T148:T149" si="666">+N148-N149</f>
        <v>-0.39999999999997726</v>
      </c>
      <c r="U148" s="13">
        <f t="shared" ref="U148:U149" si="667">+N148-U$5</f>
        <v>-0.79999999999998295</v>
      </c>
      <c r="V148" s="12">
        <f t="shared" ref="V148:V149" si="668">+$N148*O148/100</f>
        <v>48.507200000000005</v>
      </c>
      <c r="W148" s="13">
        <f t="shared" ref="W148:W149" si="669">+V148-W$5</f>
        <v>-0.59279999999999688</v>
      </c>
      <c r="X148" s="3">
        <f t="shared" ref="X148:X149" si="670">+$N148*P148/100</f>
        <v>90.056399999999996</v>
      </c>
      <c r="Y148" s="13">
        <f t="shared" ref="Y148:Y149" si="671">+X148-Y$5</f>
        <v>-0.54359999999999786</v>
      </c>
      <c r="Z148" s="3">
        <f t="shared" ref="Z148:Z149" si="672">+$N148*Q148/100</f>
        <v>71.369200000000006</v>
      </c>
      <c r="AA148" s="13">
        <f t="shared" ref="AA148:AA149" si="673">+Z148-AA$5</f>
        <v>1.2692000000000121</v>
      </c>
      <c r="AB148" s="3">
        <f t="shared" ref="AB148:AB149" si="674">+$N148*R148/100</f>
        <v>9.5424000000000007</v>
      </c>
      <c r="AC148" s="13">
        <f t="shared" ref="AC148:AC149" si="675">+AB148-AC$5</f>
        <v>0.34240000000000137</v>
      </c>
      <c r="AD148" s="3">
        <f t="shared" ref="AD148:AD149" si="676">+V148+X148+Z148+AB148</f>
        <v>219.47520000000003</v>
      </c>
      <c r="AE148" s="13">
        <f t="shared" ref="AE148:AE149" si="677">+AD148-AE$5</f>
        <v>0.47520000000002938</v>
      </c>
      <c r="AF148" s="27"/>
      <c r="AG148" s="23"/>
      <c r="AH148" s="39"/>
      <c r="AJ148" s="3">
        <f t="shared" ref="AJ148:AJ149" si="678">(+V148+Z148)*$AJ$4+$AJ$5</f>
        <v>199.87640000000002</v>
      </c>
      <c r="AK148" s="3">
        <f t="shared" ref="AK148:AK149" si="679">+W148+AA148</f>
        <v>0.67640000000001521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J148" s="3"/>
      <c r="BK148" s="3"/>
      <c r="BL148" s="3"/>
    </row>
    <row r="149" spans="6:64" x14ac:dyDescent="0.2">
      <c r="F149" s="43">
        <f t="shared" si="604"/>
        <v>238</v>
      </c>
      <c r="G149" s="61">
        <f t="shared" si="604"/>
        <v>42607</v>
      </c>
      <c r="H149" s="16" t="s">
        <v>36</v>
      </c>
      <c r="N149" s="3">
        <v>199.2</v>
      </c>
      <c r="O149" s="3">
        <v>24.6</v>
      </c>
      <c r="P149" s="3">
        <v>45.4</v>
      </c>
      <c r="Q149" s="3">
        <v>35.1</v>
      </c>
      <c r="R149" s="13">
        <v>4.5999999999999996</v>
      </c>
      <c r="S149" s="67">
        <f t="shared" si="665"/>
        <v>109.69999999999999</v>
      </c>
      <c r="T149" s="20">
        <f t="shared" si="666"/>
        <v>1.3999999999999773</v>
      </c>
      <c r="U149" s="13">
        <f t="shared" si="667"/>
        <v>-0.40000000000000568</v>
      </c>
      <c r="V149" s="12">
        <f t="shared" si="668"/>
        <v>49.0032</v>
      </c>
      <c r="W149" s="13">
        <f t="shared" si="669"/>
        <v>-9.6800000000001774E-2</v>
      </c>
      <c r="X149" s="3">
        <f t="shared" si="670"/>
        <v>90.436799999999991</v>
      </c>
      <c r="Y149" s="13">
        <f t="shared" si="671"/>
        <v>-0.16320000000000334</v>
      </c>
      <c r="Z149" s="3">
        <f t="shared" si="672"/>
        <v>69.919200000000004</v>
      </c>
      <c r="AA149" s="13">
        <f t="shared" si="673"/>
        <v>-0.18079999999999075</v>
      </c>
      <c r="AB149" s="3">
        <f t="shared" si="674"/>
        <v>9.163199999999998</v>
      </c>
      <c r="AC149" s="13">
        <f t="shared" si="675"/>
        <v>-3.6800000000001276E-2</v>
      </c>
      <c r="AD149" s="3">
        <f t="shared" si="676"/>
        <v>218.52239999999998</v>
      </c>
      <c r="AE149" s="13">
        <f t="shared" si="677"/>
        <v>-0.47760000000002378</v>
      </c>
      <c r="AF149" s="27"/>
      <c r="AG149" s="23"/>
      <c r="AH149" s="39"/>
      <c r="AJ149" s="3">
        <f t="shared" si="678"/>
        <v>198.92240000000001</v>
      </c>
      <c r="AK149" s="3">
        <f t="shared" si="679"/>
        <v>-0.27759999999999252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J149" s="3"/>
      <c r="BK149" s="3"/>
      <c r="BL149" s="3"/>
    </row>
    <row r="150" spans="6:64" x14ac:dyDescent="0.2">
      <c r="F150" s="43">
        <f t="shared" si="604"/>
        <v>237</v>
      </c>
      <c r="G150" s="61">
        <f t="shared" si="604"/>
        <v>42606</v>
      </c>
      <c r="H150" s="44" t="s">
        <v>40</v>
      </c>
      <c r="L150" t="s">
        <v>191</v>
      </c>
      <c r="N150" s="3">
        <v>197.8</v>
      </c>
      <c r="O150" s="3">
        <v>24.1</v>
      </c>
      <c r="P150" s="3">
        <v>45.5</v>
      </c>
      <c r="Q150" s="3">
        <v>35.9</v>
      </c>
      <c r="R150" s="13">
        <v>4.8</v>
      </c>
      <c r="S150" s="67">
        <f t="shared" ref="S150" si="680">SUM(O150:R150)</f>
        <v>110.3</v>
      </c>
      <c r="T150" s="20">
        <f t="shared" ref="T150" si="681">+N150-N151</f>
        <v>-1</v>
      </c>
      <c r="U150" s="13">
        <f t="shared" ref="U150" si="682">+N150-U$5</f>
        <v>-1.7999999999999829</v>
      </c>
      <c r="V150" s="12">
        <f t="shared" ref="V150" si="683">+$N150*O150/100</f>
        <v>47.669800000000002</v>
      </c>
      <c r="W150" s="13">
        <f t="shared" ref="W150" si="684">+V150-W$5</f>
        <v>-1.4301999999999992</v>
      </c>
      <c r="X150" s="3">
        <f t="shared" ref="X150" si="685">+$N150*P150/100</f>
        <v>89.998999999999995</v>
      </c>
      <c r="Y150" s="13">
        <f t="shared" ref="Y150" si="686">+X150-Y$5</f>
        <v>-0.60099999999999909</v>
      </c>
      <c r="Z150" s="3">
        <f t="shared" ref="Z150" si="687">+$N150*Q150/100</f>
        <v>71.010199999999998</v>
      </c>
      <c r="AA150" s="13">
        <f t="shared" ref="AA150" si="688">+Z150-AA$5</f>
        <v>0.91020000000000323</v>
      </c>
      <c r="AB150" s="3">
        <f t="shared" ref="AB150" si="689">+$N150*R150/100</f>
        <v>9.4944000000000006</v>
      </c>
      <c r="AC150" s="13">
        <f t="shared" ref="AC150" si="690">+AB150-AC$5</f>
        <v>0.29440000000000133</v>
      </c>
      <c r="AD150" s="3">
        <f t="shared" ref="AD150" si="691">+V150+X150+Z150+AB150</f>
        <v>218.17340000000002</v>
      </c>
      <c r="AE150" s="13">
        <f t="shared" ref="AE150" si="692">+AD150-AE$5</f>
        <v>-0.8265999999999849</v>
      </c>
      <c r="AF150" s="27"/>
      <c r="AG150" s="23"/>
      <c r="AH150" s="39"/>
      <c r="AJ150" s="3">
        <f t="shared" ref="AJ150" si="693">(+V150+Z150)*$AJ$4+$AJ$5</f>
        <v>198.68</v>
      </c>
      <c r="AK150" s="3">
        <f t="shared" ref="AK150" si="694">+W150+AA150</f>
        <v>-0.51999999999999602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J150" s="3"/>
      <c r="BK150" s="3"/>
      <c r="BL150" s="3"/>
    </row>
    <row r="151" spans="6:64" x14ac:dyDescent="0.2">
      <c r="F151" s="43">
        <f t="shared" si="604"/>
        <v>236</v>
      </c>
      <c r="G151" s="61">
        <f t="shared" si="604"/>
        <v>42605</v>
      </c>
      <c r="H151" s="44" t="s">
        <v>38</v>
      </c>
      <c r="L151" t="s">
        <v>190</v>
      </c>
      <c r="N151" s="3">
        <v>198.8</v>
      </c>
      <c r="O151" s="3">
        <v>24.3</v>
      </c>
      <c r="P151" s="3">
        <v>45.3</v>
      </c>
      <c r="Q151" s="3">
        <v>36</v>
      </c>
      <c r="R151" s="13">
        <v>4.8</v>
      </c>
      <c r="S151" s="67">
        <f t="shared" ref="S151:S152" si="695">SUM(O151:R151)</f>
        <v>110.39999999999999</v>
      </c>
      <c r="T151" s="20">
        <f t="shared" ref="T151:T152" si="696">+N151-N152</f>
        <v>-2.3999999999999773</v>
      </c>
      <c r="U151" s="13">
        <f t="shared" ref="U151:U152" si="697">+N151-U$5</f>
        <v>-0.79999999999998295</v>
      </c>
      <c r="V151" s="12">
        <f t="shared" ref="V151:V152" si="698">+$N151*O151/100</f>
        <v>48.308399999999999</v>
      </c>
      <c r="W151" s="13">
        <f t="shared" ref="W151:W152" si="699">+V151-W$5</f>
        <v>-0.79160000000000252</v>
      </c>
      <c r="X151" s="3">
        <f t="shared" ref="X151:X152" si="700">+$N151*P151/100</f>
        <v>90.056399999999996</v>
      </c>
      <c r="Y151" s="13">
        <f t="shared" ref="Y151:Y152" si="701">+X151-Y$5</f>
        <v>-0.54359999999999786</v>
      </c>
      <c r="Z151" s="3">
        <f t="shared" ref="Z151:Z152" si="702">+$N151*Q151/100</f>
        <v>71.567999999999998</v>
      </c>
      <c r="AA151" s="13">
        <f t="shared" ref="AA151:AA152" si="703">+Z151-AA$5</f>
        <v>1.4680000000000035</v>
      </c>
      <c r="AB151" s="3">
        <f t="shared" ref="AB151:AB152" si="704">+$N151*R151/100</f>
        <v>9.5424000000000007</v>
      </c>
      <c r="AC151" s="13">
        <f t="shared" ref="AC151:AC152" si="705">+AB151-AC$5</f>
        <v>0.34240000000000137</v>
      </c>
      <c r="AD151" s="3">
        <f t="shared" ref="AD151:AD152" si="706">+V151+X151+Z151+AB151</f>
        <v>219.47519999999997</v>
      </c>
      <c r="AE151" s="13">
        <f t="shared" ref="AE151:AE152" si="707">+AD151-AE$5</f>
        <v>0.47519999999997253</v>
      </c>
      <c r="AF151" s="27"/>
      <c r="AG151" s="23"/>
      <c r="AH151" s="39"/>
      <c r="AJ151" s="3">
        <f t="shared" ref="AJ151:AJ152" si="708">(+V151+Z151)*$AJ$4+$AJ$5</f>
        <v>199.87639999999999</v>
      </c>
      <c r="AK151" s="3">
        <f t="shared" ref="AK151:AK152" si="709">+W151+AA151</f>
        <v>0.676400000000001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J151" s="3"/>
      <c r="BK151" s="3"/>
      <c r="BL151" s="3"/>
    </row>
    <row r="152" spans="6:64" x14ac:dyDescent="0.2">
      <c r="F152" s="43">
        <f t="shared" si="604"/>
        <v>235</v>
      </c>
      <c r="G152" s="61">
        <f t="shared" si="604"/>
        <v>42604</v>
      </c>
      <c r="H152" s="44" t="s">
        <v>20</v>
      </c>
      <c r="N152" s="3">
        <v>201.2</v>
      </c>
      <c r="O152" s="3">
        <v>24.8</v>
      </c>
      <c r="P152" s="3">
        <v>44.7</v>
      </c>
      <c r="Q152" s="3">
        <v>36</v>
      </c>
      <c r="R152" s="13">
        <v>4.8</v>
      </c>
      <c r="S152" s="67">
        <f t="shared" si="695"/>
        <v>110.3</v>
      </c>
      <c r="T152" s="20">
        <f t="shared" si="696"/>
        <v>0.39999999999997726</v>
      </c>
      <c r="U152" s="13">
        <f t="shared" si="697"/>
        <v>1.5999999999999943</v>
      </c>
      <c r="V152" s="12">
        <f t="shared" si="698"/>
        <v>49.897600000000004</v>
      </c>
      <c r="W152" s="13">
        <f t="shared" si="699"/>
        <v>0.79760000000000275</v>
      </c>
      <c r="X152" s="3">
        <f t="shared" si="700"/>
        <v>89.936399999999992</v>
      </c>
      <c r="Y152" s="13">
        <f t="shared" si="701"/>
        <v>-0.66360000000000241</v>
      </c>
      <c r="Z152" s="3">
        <f t="shared" si="702"/>
        <v>72.432000000000002</v>
      </c>
      <c r="AA152" s="13">
        <f t="shared" si="703"/>
        <v>2.3320000000000078</v>
      </c>
      <c r="AB152" s="3">
        <f t="shared" si="704"/>
        <v>9.6575999999999986</v>
      </c>
      <c r="AC152" s="13">
        <f t="shared" si="705"/>
        <v>0.45759999999999934</v>
      </c>
      <c r="AD152" s="3">
        <f t="shared" si="706"/>
        <v>221.92360000000002</v>
      </c>
      <c r="AE152" s="13">
        <f t="shared" si="707"/>
        <v>2.9236000000000217</v>
      </c>
      <c r="AF152" s="27"/>
      <c r="AG152" s="23"/>
      <c r="AH152" s="39"/>
      <c r="AJ152" s="3">
        <f t="shared" si="708"/>
        <v>202.3296</v>
      </c>
      <c r="AK152" s="3">
        <f t="shared" si="709"/>
        <v>3.1296000000000106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J152" s="3"/>
      <c r="BK152" s="3"/>
      <c r="BL152" s="3"/>
    </row>
    <row r="153" spans="6:64" x14ac:dyDescent="0.2">
      <c r="F153" s="43">
        <f t="shared" si="604"/>
        <v>234</v>
      </c>
      <c r="G153" s="61">
        <f t="shared" si="604"/>
        <v>42603</v>
      </c>
      <c r="H153" s="10" t="s">
        <v>35</v>
      </c>
      <c r="L153" t="s">
        <v>189</v>
      </c>
      <c r="N153" s="3">
        <v>200.8</v>
      </c>
      <c r="O153" s="3">
        <v>25</v>
      </c>
      <c r="P153" s="3">
        <v>44.8</v>
      </c>
      <c r="Q153" s="3">
        <v>35.5</v>
      </c>
      <c r="R153" s="13">
        <v>4.5999999999999996</v>
      </c>
      <c r="S153" s="67">
        <f t="shared" ref="S153:S154" si="710">SUM(O153:R153)</f>
        <v>109.89999999999999</v>
      </c>
      <c r="T153" s="20">
        <f t="shared" ref="T153:T154" si="711">+N153-N154</f>
        <v>2.2000000000000171</v>
      </c>
      <c r="U153" s="13">
        <f t="shared" ref="U153:U154" si="712">+N153-U$5</f>
        <v>1.2000000000000171</v>
      </c>
      <c r="V153" s="12">
        <f t="shared" ref="V153:V154" si="713">+$N153*O153/100</f>
        <v>50.2</v>
      </c>
      <c r="W153" s="13">
        <f t="shared" ref="W153:W154" si="714">+V153-W$5</f>
        <v>1.1000000000000014</v>
      </c>
      <c r="X153" s="3">
        <f t="shared" ref="X153:X154" si="715">+$N153*P153/100</f>
        <v>89.958399999999997</v>
      </c>
      <c r="Y153" s="13">
        <f t="shared" ref="Y153:Y154" si="716">+X153-Y$5</f>
        <v>-0.64159999999999684</v>
      </c>
      <c r="Z153" s="3">
        <f t="shared" ref="Z153:Z154" si="717">+$N153*Q153/100</f>
        <v>71.284000000000006</v>
      </c>
      <c r="AA153" s="13">
        <f t="shared" ref="AA153:AA154" si="718">+Z153-AA$5</f>
        <v>1.1840000000000117</v>
      </c>
      <c r="AB153" s="3">
        <f t="shared" ref="AB153:AB154" si="719">+$N153*R153/100</f>
        <v>9.2367999999999988</v>
      </c>
      <c r="AC153" s="13">
        <f t="shared" ref="AC153:AC154" si="720">+AB153-AC$5</f>
        <v>3.67999999999995E-2</v>
      </c>
      <c r="AD153" s="3">
        <f t="shared" ref="AD153:AD154" si="721">+V153+X153+Z153+AB153</f>
        <v>220.67920000000001</v>
      </c>
      <c r="AE153" s="13">
        <f t="shared" ref="AE153:AE154" si="722">+AD153-AE$5</f>
        <v>1.6792000000000087</v>
      </c>
      <c r="AF153" s="27"/>
      <c r="AG153" s="23"/>
      <c r="AH153" s="39"/>
      <c r="AJ153" s="3">
        <f t="shared" ref="AJ153:AJ154" si="723">(+V153+Z153)*$AJ$4+$AJ$5</f>
        <v>201.48400000000001</v>
      </c>
      <c r="AK153" s="3">
        <f t="shared" ref="AK153:AK154" si="724">+W153+AA153</f>
        <v>2.2840000000000131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J153" s="3"/>
      <c r="BK153" s="3"/>
      <c r="BL153" s="3"/>
    </row>
    <row r="154" spans="6:64" x14ac:dyDescent="0.2">
      <c r="F154" s="43">
        <f t="shared" si="604"/>
        <v>233</v>
      </c>
      <c r="G154" s="61">
        <f t="shared" si="604"/>
        <v>42602</v>
      </c>
      <c r="H154" s="44" t="s">
        <v>29</v>
      </c>
      <c r="L154" t="s">
        <v>188</v>
      </c>
      <c r="N154" s="3">
        <v>198.6</v>
      </c>
      <c r="O154" s="3">
        <v>24.4</v>
      </c>
      <c r="P154" s="3">
        <v>45.5</v>
      </c>
      <c r="Q154" s="3">
        <v>35.299999999999997</v>
      </c>
      <c r="R154" s="13">
        <v>4.5999999999999996</v>
      </c>
      <c r="S154" s="67">
        <f t="shared" si="710"/>
        <v>109.8</v>
      </c>
      <c r="T154" s="20">
        <f t="shared" si="711"/>
        <v>-1.5999999999999943</v>
      </c>
      <c r="U154" s="13">
        <f t="shared" si="712"/>
        <v>-1</v>
      </c>
      <c r="V154" s="12">
        <f t="shared" si="713"/>
        <v>48.45839999999999</v>
      </c>
      <c r="W154" s="13">
        <f t="shared" si="714"/>
        <v>-0.64160000000001105</v>
      </c>
      <c r="X154" s="3">
        <f t="shared" si="715"/>
        <v>90.363</v>
      </c>
      <c r="Y154" s="13">
        <f t="shared" si="716"/>
        <v>-0.23699999999999477</v>
      </c>
      <c r="Z154" s="3">
        <f t="shared" si="717"/>
        <v>70.105799999999988</v>
      </c>
      <c r="AA154" s="13">
        <f t="shared" si="718"/>
        <v>5.7999999999935881E-3</v>
      </c>
      <c r="AB154" s="3">
        <f t="shared" si="719"/>
        <v>9.1356000000000002</v>
      </c>
      <c r="AC154" s="13">
        <f t="shared" si="720"/>
        <v>-6.4399999999999125E-2</v>
      </c>
      <c r="AD154" s="3">
        <f t="shared" si="721"/>
        <v>218.06279999999998</v>
      </c>
      <c r="AE154" s="13">
        <f t="shared" si="722"/>
        <v>-0.93720000000001846</v>
      </c>
      <c r="AF154" s="27"/>
      <c r="AG154" s="23"/>
      <c r="AH154" s="39"/>
      <c r="AJ154" s="3">
        <f t="shared" si="723"/>
        <v>198.56419999999997</v>
      </c>
      <c r="AK154" s="3">
        <f t="shared" si="724"/>
        <v>-0.63580000000001746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J154" s="3"/>
      <c r="BK154" s="3"/>
      <c r="BL154" s="3"/>
    </row>
    <row r="155" spans="6:64" x14ac:dyDescent="0.2">
      <c r="F155" s="43">
        <f t="shared" si="604"/>
        <v>232</v>
      </c>
      <c r="G155" s="61">
        <f t="shared" si="604"/>
        <v>42601</v>
      </c>
      <c r="H155" s="10" t="s">
        <v>59</v>
      </c>
      <c r="N155" s="3">
        <v>200.2</v>
      </c>
      <c r="O155" s="3">
        <v>24.7</v>
      </c>
      <c r="P155" s="3">
        <v>44.9</v>
      </c>
      <c r="Q155" s="3">
        <v>35.6</v>
      </c>
      <c r="R155" s="13">
        <v>4.5999999999999996</v>
      </c>
      <c r="S155" s="67">
        <f t="shared" ref="S155:S156" si="725">SUM(O155:R155)</f>
        <v>109.79999999999998</v>
      </c>
      <c r="T155" s="20">
        <f t="shared" ref="T155" si="726">+N155-N156</f>
        <v>2.7999999999999829</v>
      </c>
      <c r="U155" s="13">
        <f t="shared" ref="U155" si="727">+N155-U$5</f>
        <v>0.59999999999999432</v>
      </c>
      <c r="V155" s="12">
        <f t="shared" ref="V155" si="728">+$N155*O155/100</f>
        <v>49.449399999999997</v>
      </c>
      <c r="W155" s="13">
        <f t="shared" ref="W155" si="729">+V155-W$5</f>
        <v>0.34939999999999571</v>
      </c>
      <c r="X155" s="3">
        <f t="shared" ref="X155" si="730">+$N155*P155/100</f>
        <v>89.889799999999994</v>
      </c>
      <c r="Y155" s="13">
        <f t="shared" ref="Y155" si="731">+X155-Y$5</f>
        <v>-0.71020000000000039</v>
      </c>
      <c r="Z155" s="3">
        <f t="shared" ref="Z155" si="732">+$N155*Q155/100</f>
        <v>71.271199999999993</v>
      </c>
      <c r="AA155" s="13">
        <f t="shared" ref="AA155" si="733">+Z155-AA$5</f>
        <v>1.1711999999999989</v>
      </c>
      <c r="AB155" s="3">
        <f t="shared" ref="AB155" si="734">+$N155*R155/100</f>
        <v>9.2091999999999992</v>
      </c>
      <c r="AC155" s="13">
        <f t="shared" ref="AC155" si="735">+AB155-AC$5</f>
        <v>9.1999999999998749E-3</v>
      </c>
      <c r="AD155" s="3">
        <f t="shared" ref="AD155" si="736">+V155+X155+Z155+AB155</f>
        <v>219.81960000000001</v>
      </c>
      <c r="AE155" s="13">
        <f t="shared" ref="AE155" si="737">+AD155-AE$5</f>
        <v>0.81960000000000832</v>
      </c>
      <c r="AF155" s="27"/>
      <c r="AG155" s="23"/>
      <c r="AH155" s="39"/>
      <c r="AJ155" s="3">
        <f t="shared" ref="AJ155" si="738">(+V155+Z155)*$AJ$4+$AJ$5</f>
        <v>200.72059999999999</v>
      </c>
      <c r="AK155" s="3">
        <f t="shared" ref="AK155" si="739">+W155+AA155</f>
        <v>1.5205999999999946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J155" s="3"/>
      <c r="BK155" s="3"/>
      <c r="BL155" s="3"/>
    </row>
    <row r="156" spans="6:64" x14ac:dyDescent="0.2">
      <c r="F156" s="43">
        <f t="shared" si="604"/>
        <v>231</v>
      </c>
      <c r="G156" s="61">
        <f t="shared" si="604"/>
        <v>42600</v>
      </c>
      <c r="H156" s="16" t="s">
        <v>36</v>
      </c>
      <c r="N156" s="3">
        <v>197.4</v>
      </c>
      <c r="O156" s="3">
        <v>24.1</v>
      </c>
      <c r="P156" s="3">
        <v>45.8</v>
      </c>
      <c r="Q156" s="3">
        <v>35.4</v>
      </c>
      <c r="R156" s="13">
        <v>4.5999999999999996</v>
      </c>
      <c r="S156" s="67">
        <f t="shared" si="725"/>
        <v>109.9</v>
      </c>
      <c r="T156" s="20">
        <f t="shared" ref="T156" si="740">+N156-N157</f>
        <v>-0.59999999999999432</v>
      </c>
      <c r="U156" s="13">
        <f t="shared" ref="U156" si="741">+N156-U$5</f>
        <v>-2.1999999999999886</v>
      </c>
      <c r="V156" s="12">
        <f t="shared" ref="V156" si="742">+$N156*O156/100</f>
        <v>47.573399999999999</v>
      </c>
      <c r="W156" s="13">
        <f t="shared" ref="W156" si="743">+V156-W$5</f>
        <v>-1.526600000000002</v>
      </c>
      <c r="X156" s="3">
        <f t="shared" ref="X156" si="744">+$N156*P156/100</f>
        <v>90.409199999999998</v>
      </c>
      <c r="Y156" s="13">
        <f t="shared" ref="Y156" si="745">+X156-Y$5</f>
        <v>-0.19079999999999586</v>
      </c>
      <c r="Z156" s="3">
        <f t="shared" ref="Z156" si="746">+$N156*Q156/100</f>
        <v>69.879599999999996</v>
      </c>
      <c r="AA156" s="13">
        <f t="shared" ref="AA156" si="747">+Z156-AA$5</f>
        <v>-0.22039999999999793</v>
      </c>
      <c r="AB156" s="3">
        <f t="shared" ref="AB156" si="748">+$N156*R156/100</f>
        <v>9.0803999999999991</v>
      </c>
      <c r="AC156" s="13">
        <f t="shared" ref="AC156" si="749">+AB156-AC$5</f>
        <v>-0.11960000000000015</v>
      </c>
      <c r="AD156" s="3">
        <f t="shared" ref="AD156" si="750">+V156+X156+Z156+AB156</f>
        <v>216.94259999999997</v>
      </c>
      <c r="AE156" s="13">
        <f t="shared" ref="AE156" si="751">+AD156-AE$5</f>
        <v>-2.0574000000000296</v>
      </c>
      <c r="AF156" s="27"/>
      <c r="AG156" s="23"/>
      <c r="AH156" s="39"/>
      <c r="AJ156" s="3">
        <f t="shared" ref="AJ156" si="752">(+V156+Z156)*$AJ$4+$AJ$5</f>
        <v>197.453</v>
      </c>
      <c r="AK156" s="3">
        <f t="shared" ref="AK156" si="753">+W156+AA156</f>
        <v>-1.7469999999999999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J156" s="3"/>
      <c r="BK156" s="3"/>
      <c r="BL156" s="3"/>
    </row>
    <row r="157" spans="6:64" x14ac:dyDescent="0.2">
      <c r="F157" s="43">
        <f t="shared" si="604"/>
        <v>230</v>
      </c>
      <c r="G157" s="61">
        <f t="shared" si="604"/>
        <v>42599</v>
      </c>
      <c r="H157" s="44" t="s">
        <v>40</v>
      </c>
      <c r="L157" t="s">
        <v>187</v>
      </c>
      <c r="N157" s="3">
        <v>198</v>
      </c>
      <c r="O157" s="3">
        <v>24.1</v>
      </c>
      <c r="P157" s="3">
        <v>45.6</v>
      </c>
      <c r="Q157" s="3">
        <v>35.799999999999997</v>
      </c>
      <c r="R157" s="13">
        <v>4.8</v>
      </c>
      <c r="S157" s="67">
        <f t="shared" ref="S157:S158" si="754">SUM(O157:R157)</f>
        <v>110.3</v>
      </c>
      <c r="T157" s="20">
        <f t="shared" ref="T157:T158" si="755">+N157-N158</f>
        <v>-2</v>
      </c>
      <c r="U157" s="13">
        <f t="shared" ref="U157:U158" si="756">+N157-U$5</f>
        <v>-1.5999999999999943</v>
      </c>
      <c r="V157" s="12">
        <f t="shared" ref="V157:V158" si="757">+$N157*O157/100</f>
        <v>47.718000000000004</v>
      </c>
      <c r="W157" s="13">
        <f t="shared" ref="W157:W158" si="758">+V157-W$5</f>
        <v>-1.3819999999999979</v>
      </c>
      <c r="X157" s="3">
        <f t="shared" ref="X157:X158" si="759">+$N157*P157/100</f>
        <v>90.288000000000011</v>
      </c>
      <c r="Y157" s="13">
        <f t="shared" ref="Y157:Y158" si="760">+X157-Y$5</f>
        <v>-0.3119999999999834</v>
      </c>
      <c r="Z157" s="3">
        <f t="shared" ref="Z157:Z158" si="761">+$N157*Q157/100</f>
        <v>70.884</v>
      </c>
      <c r="AA157" s="13">
        <f t="shared" ref="AA157:AA158" si="762">+Z157-AA$5</f>
        <v>0.78400000000000603</v>
      </c>
      <c r="AB157" s="3">
        <f t="shared" ref="AB157:AB158" si="763">+$N157*R157/100</f>
        <v>9.5039999999999996</v>
      </c>
      <c r="AC157" s="13">
        <f t="shared" ref="AC157:AC158" si="764">+AB157-AC$5</f>
        <v>0.30400000000000027</v>
      </c>
      <c r="AD157" s="3">
        <f t="shared" ref="AD157:AD158" si="765">+V157+X157+Z157+AB157</f>
        <v>218.39400000000003</v>
      </c>
      <c r="AE157" s="13">
        <f t="shared" ref="AE157:AE158" si="766">+AD157-AE$5</f>
        <v>-0.60599999999996612</v>
      </c>
      <c r="AF157" s="27"/>
      <c r="AG157" s="23"/>
      <c r="AH157" s="39"/>
      <c r="AJ157" s="3">
        <f t="shared" ref="AJ157:AJ158" si="767">(+V157+Z157)*$AJ$4+$AJ$5</f>
        <v>198.602</v>
      </c>
      <c r="AK157" s="3">
        <f t="shared" ref="AK157:AK158" si="768">+W157+AA157</f>
        <v>-0.59799999999999187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J157" s="3"/>
      <c r="BK157" s="3"/>
      <c r="BL157" s="3"/>
    </row>
    <row r="158" spans="6:64" x14ac:dyDescent="0.2">
      <c r="F158" s="43">
        <f t="shared" si="604"/>
        <v>229</v>
      </c>
      <c r="G158" s="61">
        <f t="shared" si="604"/>
        <v>42598</v>
      </c>
      <c r="H158" s="44" t="s">
        <v>38</v>
      </c>
      <c r="L158" t="s">
        <v>186</v>
      </c>
      <c r="N158" s="3">
        <v>200</v>
      </c>
      <c r="O158" s="3">
        <v>24.5</v>
      </c>
      <c r="P158" s="3">
        <v>45.1</v>
      </c>
      <c r="Q158" s="3">
        <v>36.1</v>
      </c>
      <c r="R158" s="13">
        <v>4.8</v>
      </c>
      <c r="S158" s="67">
        <f t="shared" si="754"/>
        <v>110.49999999999999</v>
      </c>
      <c r="T158" s="20">
        <f t="shared" si="755"/>
        <v>0</v>
      </c>
      <c r="U158" s="13">
        <f t="shared" si="756"/>
        <v>0.40000000000000568</v>
      </c>
      <c r="V158" s="12">
        <f t="shared" si="757"/>
        <v>49</v>
      </c>
      <c r="W158" s="13">
        <f t="shared" si="758"/>
        <v>-0.10000000000000142</v>
      </c>
      <c r="X158" s="3">
        <f t="shared" si="759"/>
        <v>90.2</v>
      </c>
      <c r="Y158" s="13">
        <f t="shared" si="760"/>
        <v>-0.39999999999999147</v>
      </c>
      <c r="Z158" s="3">
        <f t="shared" si="761"/>
        <v>72.2</v>
      </c>
      <c r="AA158" s="13">
        <f t="shared" si="762"/>
        <v>2.1000000000000085</v>
      </c>
      <c r="AB158" s="3">
        <f t="shared" si="763"/>
        <v>9.6</v>
      </c>
      <c r="AC158" s="13">
        <f t="shared" si="764"/>
        <v>0.40000000000000036</v>
      </c>
      <c r="AD158" s="3">
        <f t="shared" si="765"/>
        <v>220.99999999999997</v>
      </c>
      <c r="AE158" s="13">
        <f t="shared" si="766"/>
        <v>1.9999999999999716</v>
      </c>
      <c r="AF158" s="27"/>
      <c r="AG158" s="23"/>
      <c r="AH158" s="39"/>
      <c r="AJ158" s="3">
        <f t="shared" si="767"/>
        <v>201.2</v>
      </c>
      <c r="AK158" s="3">
        <f t="shared" si="768"/>
        <v>2.0000000000000071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J158" s="3"/>
      <c r="BK158" s="3"/>
      <c r="BL158" s="3"/>
    </row>
    <row r="159" spans="6:64" x14ac:dyDescent="0.2">
      <c r="F159" s="43">
        <f t="shared" si="604"/>
        <v>228</v>
      </c>
      <c r="G159" s="61">
        <f t="shared" si="604"/>
        <v>42597</v>
      </c>
      <c r="H159" s="44" t="s">
        <v>20</v>
      </c>
      <c r="L159" t="s">
        <v>185</v>
      </c>
      <c r="N159" s="3">
        <v>200</v>
      </c>
      <c r="O159" s="3">
        <v>24.5</v>
      </c>
      <c r="P159" s="3">
        <v>45.1</v>
      </c>
      <c r="Q159" s="3">
        <v>36</v>
      </c>
      <c r="R159" s="13">
        <v>4.8</v>
      </c>
      <c r="S159" s="67">
        <f t="shared" ref="S159" si="769">SUM(O159:R159)</f>
        <v>110.39999999999999</v>
      </c>
      <c r="T159" s="20">
        <f t="shared" ref="T159" si="770">+N159-N160</f>
        <v>0</v>
      </c>
      <c r="U159" s="13">
        <f t="shared" ref="U159" si="771">+N159-U$5</f>
        <v>0.40000000000000568</v>
      </c>
      <c r="V159" s="12">
        <f t="shared" ref="V159" si="772">+$N159*O159/100</f>
        <v>49</v>
      </c>
      <c r="W159" s="13">
        <f t="shared" ref="W159" si="773">+V159-W$5</f>
        <v>-0.10000000000000142</v>
      </c>
      <c r="X159" s="3">
        <f t="shared" ref="X159" si="774">+$N159*P159/100</f>
        <v>90.2</v>
      </c>
      <c r="Y159" s="13">
        <f t="shared" ref="Y159" si="775">+X159-Y$5</f>
        <v>-0.39999999999999147</v>
      </c>
      <c r="Z159" s="3">
        <f t="shared" ref="Z159" si="776">+$N159*Q159/100</f>
        <v>72</v>
      </c>
      <c r="AA159" s="13">
        <f t="shared" ref="AA159" si="777">+Z159-AA$5</f>
        <v>1.9000000000000057</v>
      </c>
      <c r="AB159" s="3">
        <f t="shared" ref="AB159" si="778">+$N159*R159/100</f>
        <v>9.6</v>
      </c>
      <c r="AC159" s="13">
        <f t="shared" ref="AC159" si="779">+AB159-AC$5</f>
        <v>0.40000000000000036</v>
      </c>
      <c r="AD159" s="3">
        <f t="shared" ref="AD159" si="780">+V159+X159+Z159+AB159</f>
        <v>220.79999999999998</v>
      </c>
      <c r="AE159" s="13">
        <f t="shared" ref="AE159" si="781">+AD159-AE$5</f>
        <v>1.7999999999999829</v>
      </c>
      <c r="AF159" s="27"/>
      <c r="AG159" s="23"/>
      <c r="AH159" s="39"/>
      <c r="AJ159" s="3">
        <f t="shared" ref="AJ159" si="782">(+V159+Z159)*$AJ$4+$AJ$5</f>
        <v>201</v>
      </c>
      <c r="AK159" s="3">
        <f t="shared" ref="AK159" si="783">+W159+AA159</f>
        <v>1.8000000000000043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J159" s="3"/>
      <c r="BK159" s="3"/>
      <c r="BL159" s="3"/>
    </row>
    <row r="160" spans="6:64" x14ac:dyDescent="0.2">
      <c r="F160" s="43">
        <f t="shared" si="604"/>
        <v>227</v>
      </c>
      <c r="G160" s="61">
        <f t="shared" si="604"/>
        <v>42596</v>
      </c>
      <c r="H160" s="10" t="s">
        <v>35</v>
      </c>
      <c r="L160" t="s">
        <v>184</v>
      </c>
      <c r="N160" s="3">
        <v>200</v>
      </c>
      <c r="O160" s="3">
        <v>24.6</v>
      </c>
      <c r="P160" s="3">
        <v>45.2</v>
      </c>
      <c r="Q160" s="3">
        <v>35.5</v>
      </c>
      <c r="R160" s="13">
        <v>4.5999999999999996</v>
      </c>
      <c r="S160" s="67">
        <f t="shared" ref="S160" si="784">SUM(O160:R160)</f>
        <v>109.9</v>
      </c>
      <c r="T160" s="20">
        <f t="shared" ref="T160" si="785">+N160-N161</f>
        <v>0.40000000000000568</v>
      </c>
      <c r="U160" s="13">
        <f t="shared" ref="U160" si="786">+N160-U$5</f>
        <v>0.40000000000000568</v>
      </c>
      <c r="V160" s="12">
        <f t="shared" ref="V160" si="787">+$N160*O160/100</f>
        <v>49.2</v>
      </c>
      <c r="W160" s="13">
        <f t="shared" ref="W160" si="788">+V160-W$5</f>
        <v>0.10000000000000142</v>
      </c>
      <c r="X160" s="3">
        <f t="shared" ref="X160" si="789">+$N160*P160/100</f>
        <v>90.4</v>
      </c>
      <c r="Y160" s="13">
        <f t="shared" ref="Y160" si="790">+X160-Y$5</f>
        <v>-0.19999999999998863</v>
      </c>
      <c r="Z160" s="3">
        <f t="shared" ref="Z160" si="791">+$N160*Q160/100</f>
        <v>71</v>
      </c>
      <c r="AA160" s="13">
        <f t="shared" ref="AA160" si="792">+Z160-AA$5</f>
        <v>0.90000000000000568</v>
      </c>
      <c r="AB160" s="3">
        <f t="shared" ref="AB160" si="793">+$N160*R160/100</f>
        <v>9.1999999999999993</v>
      </c>
      <c r="AC160" s="13">
        <f t="shared" ref="AC160" si="794">+AB160-AC$5</f>
        <v>0</v>
      </c>
      <c r="AD160" s="3">
        <f t="shared" ref="AD160" si="795">+V160+X160+Z160+AB160</f>
        <v>219.8</v>
      </c>
      <c r="AE160" s="13">
        <f t="shared" ref="AE160" si="796">+AD160-AE$5</f>
        <v>0.80000000000001137</v>
      </c>
      <c r="AF160" s="27"/>
      <c r="AG160" s="23"/>
      <c r="AH160" s="39"/>
      <c r="AJ160" s="3">
        <f t="shared" ref="AJ160" si="797">(+V160+Z160)*$AJ$4+$AJ$5</f>
        <v>200.2</v>
      </c>
      <c r="AK160" s="3">
        <f t="shared" ref="AK160" si="798">+W160+AA160</f>
        <v>1.0000000000000071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J160" s="3"/>
      <c r="BK160" s="3"/>
      <c r="BL160" s="3"/>
    </row>
    <row r="161" spans="6:64" x14ac:dyDescent="0.2">
      <c r="F161" s="43">
        <f t="shared" si="604"/>
        <v>226</v>
      </c>
      <c r="G161" s="61">
        <f t="shared" si="604"/>
        <v>42595</v>
      </c>
      <c r="H161" s="44" t="s">
        <v>29</v>
      </c>
      <c r="L161" t="s">
        <v>183</v>
      </c>
      <c r="N161" s="3">
        <v>199.6</v>
      </c>
      <c r="O161" s="3">
        <v>24.7</v>
      </c>
      <c r="P161" s="3">
        <v>45.2</v>
      </c>
      <c r="Q161" s="3">
        <v>35.4</v>
      </c>
      <c r="R161" s="13">
        <v>4.5999999999999996</v>
      </c>
      <c r="S161" s="67">
        <f t="shared" ref="S161" si="799">SUM(O161:R161)</f>
        <v>109.9</v>
      </c>
      <c r="T161" s="20">
        <f t="shared" ref="T161" si="800">+N161-N162</f>
        <v>-0.20000000000001705</v>
      </c>
      <c r="U161" s="13">
        <f t="shared" ref="U161" si="801">+N161-U$5</f>
        <v>0</v>
      </c>
      <c r="V161" s="12">
        <f t="shared" ref="V161" si="802">+$N161*O161/100</f>
        <v>49.301200000000001</v>
      </c>
      <c r="W161" s="13">
        <f t="shared" ref="W161" si="803">+V161-W$5</f>
        <v>0.20120000000000005</v>
      </c>
      <c r="X161" s="3">
        <f t="shared" ref="X161" si="804">+$N161*P161/100</f>
        <v>90.219200000000001</v>
      </c>
      <c r="Y161" s="13">
        <f t="shared" ref="Y161" si="805">+X161-Y$5</f>
        <v>-0.38079999999999359</v>
      </c>
      <c r="Z161" s="3">
        <f t="shared" ref="Z161" si="806">+$N161*Q161/100</f>
        <v>70.658399999999986</v>
      </c>
      <c r="AA161" s="13">
        <f t="shared" ref="AA161" si="807">+Z161-AA$5</f>
        <v>0.55839999999999179</v>
      </c>
      <c r="AB161" s="3">
        <f t="shared" ref="AB161" si="808">+$N161*R161/100</f>
        <v>9.1815999999999978</v>
      </c>
      <c r="AC161" s="13">
        <f t="shared" ref="AC161" si="809">+AB161-AC$5</f>
        <v>-1.8400000000001526E-2</v>
      </c>
      <c r="AD161" s="3">
        <f t="shared" ref="AD161" si="810">+V161+X161+Z161+AB161</f>
        <v>219.36039999999997</v>
      </c>
      <c r="AE161" s="13">
        <f t="shared" ref="AE161" si="811">+AD161-AE$5</f>
        <v>0.36039999999997008</v>
      </c>
      <c r="AF161" s="27"/>
      <c r="AG161" s="23"/>
      <c r="AH161" s="39"/>
      <c r="AJ161" s="3">
        <f t="shared" ref="AJ161" si="812">(+V161+Z161)*$AJ$4+$AJ$5</f>
        <v>199.95959999999999</v>
      </c>
      <c r="AK161" s="3">
        <f t="shared" ref="AK161" si="813">+W161+AA161</f>
        <v>0.75959999999999184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J161" s="3"/>
      <c r="BK161" s="3"/>
      <c r="BL161" s="3"/>
    </row>
    <row r="162" spans="6:64" x14ac:dyDescent="0.2">
      <c r="F162" s="43">
        <f t="shared" si="604"/>
        <v>225</v>
      </c>
      <c r="G162" s="61">
        <f t="shared" si="604"/>
        <v>42594</v>
      </c>
      <c r="H162" s="10" t="s">
        <v>59</v>
      </c>
      <c r="N162" s="3">
        <v>199.8</v>
      </c>
      <c r="O162" s="3">
        <v>24.6</v>
      </c>
      <c r="P162" s="3">
        <v>45.1</v>
      </c>
      <c r="Q162" s="3">
        <v>35.700000000000003</v>
      </c>
      <c r="R162" s="13">
        <v>4.8</v>
      </c>
      <c r="S162" s="67">
        <f t="shared" ref="S162" si="814">SUM(O162:R162)</f>
        <v>110.2</v>
      </c>
      <c r="T162" s="20">
        <f t="shared" ref="T162" si="815">+N162-N163</f>
        <v>-0.59999999999999432</v>
      </c>
      <c r="U162" s="13">
        <f t="shared" ref="U162" si="816">+N162-U$5</f>
        <v>0.20000000000001705</v>
      </c>
      <c r="V162" s="12">
        <f t="shared" ref="V162" si="817">+$N162*O162/100</f>
        <v>49.150800000000011</v>
      </c>
      <c r="W162" s="13">
        <f t="shared" ref="W162" si="818">+V162-W$5</f>
        <v>5.0800000000009504E-2</v>
      </c>
      <c r="X162" s="3">
        <f t="shared" ref="X162" si="819">+$N162*P162/100</f>
        <v>90.109800000000007</v>
      </c>
      <c r="Y162" s="13">
        <f t="shared" ref="Y162" si="820">+X162-Y$5</f>
        <v>-0.49019999999998731</v>
      </c>
      <c r="Z162" s="3">
        <f t="shared" ref="Z162" si="821">+$N162*Q162/100</f>
        <v>71.328600000000009</v>
      </c>
      <c r="AA162" s="13">
        <f t="shared" ref="AA162" si="822">+Z162-AA$5</f>
        <v>1.2286000000000143</v>
      </c>
      <c r="AB162" s="3">
        <f t="shared" ref="AB162" si="823">+$N162*R162/100</f>
        <v>9.5903999999999989</v>
      </c>
      <c r="AC162" s="13">
        <f t="shared" ref="AC162" si="824">+AB162-AC$5</f>
        <v>0.39039999999999964</v>
      </c>
      <c r="AD162" s="3">
        <f t="shared" ref="AD162" si="825">+V162+X162+Z162+AB162</f>
        <v>220.17959999999999</v>
      </c>
      <c r="AE162" s="13">
        <f t="shared" ref="AE162" si="826">+AD162-AE$5</f>
        <v>1.1795999999999935</v>
      </c>
      <c r="AF162" s="27"/>
      <c r="AG162" s="23"/>
      <c r="AH162" s="39"/>
      <c r="AJ162" s="3">
        <f t="shared" ref="AJ162" si="827">(+V162+Z162)*$AJ$4+$AJ$5</f>
        <v>200.47940000000003</v>
      </c>
      <c r="AK162" s="3">
        <f t="shared" ref="AK162" si="828">+W162+AA162</f>
        <v>1.2794000000000239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J162" s="3"/>
      <c r="BK162" s="3"/>
      <c r="BL162" s="3"/>
    </row>
    <row r="163" spans="6:64" x14ac:dyDescent="0.2">
      <c r="F163" s="43">
        <f t="shared" ref="F163:G169" si="829">+F164+1</f>
        <v>224</v>
      </c>
      <c r="G163" s="15">
        <f t="shared" si="829"/>
        <v>42593</v>
      </c>
      <c r="H163" s="16" t="s">
        <v>36</v>
      </c>
      <c r="I163" s="35"/>
      <c r="J163" s="35"/>
      <c r="K163" s="44"/>
      <c r="N163" s="3">
        <v>200.4</v>
      </c>
      <c r="O163" s="3">
        <v>24.8</v>
      </c>
      <c r="P163" s="3">
        <v>45</v>
      </c>
      <c r="Q163" s="3">
        <v>35.5</v>
      </c>
      <c r="R163" s="13">
        <v>4.5999999999999996</v>
      </c>
      <c r="S163" s="67">
        <f t="shared" ref="S163" si="830">SUM(O163:R163)</f>
        <v>109.89999999999999</v>
      </c>
      <c r="T163" s="20">
        <f t="shared" ref="T163" si="831">+N163-N164</f>
        <v>3</v>
      </c>
      <c r="U163" s="13">
        <f t="shared" ref="U163" si="832">+N163-U$5</f>
        <v>0.80000000000001137</v>
      </c>
      <c r="V163" s="12">
        <f t="shared" ref="V163" si="833">+$N163*O163/100</f>
        <v>49.699199999999998</v>
      </c>
      <c r="W163" s="13">
        <f t="shared" ref="W163" si="834">+V163-W$5</f>
        <v>0.59919999999999618</v>
      </c>
      <c r="X163" s="3">
        <f t="shared" ref="X163" si="835">+$N163*P163/100</f>
        <v>90.18</v>
      </c>
      <c r="Y163" s="13">
        <f t="shared" ref="Y163" si="836">+X163-Y$5</f>
        <v>-0.41999999999998749</v>
      </c>
      <c r="Z163" s="3">
        <f t="shared" ref="Z163" si="837">+$N163*Q163/100</f>
        <v>71.141999999999996</v>
      </c>
      <c r="AA163" s="13">
        <f t="shared" ref="AA163" si="838">+Z163-AA$5</f>
        <v>1.0420000000000016</v>
      </c>
      <c r="AB163" s="3">
        <f t="shared" ref="AB163" si="839">+$N163*R163/100</f>
        <v>9.218399999999999</v>
      </c>
      <c r="AC163" s="13">
        <f t="shared" ref="AC163" si="840">+AB163-AC$5</f>
        <v>1.839999999999975E-2</v>
      </c>
      <c r="AD163" s="3">
        <f t="shared" ref="AD163" si="841">+V163+X163+Z163+AB163</f>
        <v>220.2396</v>
      </c>
      <c r="AE163" s="13">
        <f t="shared" ref="AE163" si="842">+AD163-AE$5</f>
        <v>1.2395999999999958</v>
      </c>
      <c r="AF163" s="27"/>
      <c r="AG163" s="23"/>
      <c r="AH163" s="39"/>
      <c r="AJ163" s="3">
        <f t="shared" ref="AJ163" si="843">(+V163+Z163)*$AJ$4+$AJ$5</f>
        <v>200.84119999999999</v>
      </c>
      <c r="AK163" s="3">
        <f t="shared" ref="AK163" si="844">+W163+AA163</f>
        <v>1.6411999999999978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J163" s="3"/>
      <c r="BK163" s="3"/>
      <c r="BL163" s="3"/>
    </row>
    <row r="164" spans="6:64" x14ac:dyDescent="0.2">
      <c r="F164" s="43">
        <f t="shared" si="829"/>
        <v>223</v>
      </c>
      <c r="G164" s="61">
        <f t="shared" si="829"/>
        <v>42592</v>
      </c>
      <c r="H164" s="44" t="s">
        <v>40</v>
      </c>
      <c r="I164" s="35"/>
      <c r="J164" s="35"/>
      <c r="K164" s="44"/>
      <c r="L164" t="s">
        <v>182</v>
      </c>
      <c r="N164" s="3">
        <v>197.4</v>
      </c>
      <c r="O164" s="3">
        <v>24.3</v>
      </c>
      <c r="P164" s="3">
        <v>45.9</v>
      </c>
      <c r="Q164" s="3">
        <v>34.9</v>
      </c>
      <c r="R164" s="13">
        <v>4.5999999999999996</v>
      </c>
      <c r="S164" s="67">
        <f t="shared" ref="S164" si="845">SUM(O164:R164)</f>
        <v>109.69999999999999</v>
      </c>
      <c r="T164" s="20">
        <f t="shared" ref="T164" si="846">+N164-N165</f>
        <v>-0.40000000000000568</v>
      </c>
      <c r="U164" s="13">
        <f t="shared" ref="U164" si="847">+N164-U$5</f>
        <v>-2.1999999999999886</v>
      </c>
      <c r="V164" s="12">
        <f t="shared" ref="V164" si="848">+$N164*O164/100</f>
        <v>47.968200000000003</v>
      </c>
      <c r="W164" s="13">
        <f t="shared" ref="W164" si="849">+V164-W$5</f>
        <v>-1.1317999999999984</v>
      </c>
      <c r="X164" s="3">
        <f t="shared" ref="X164" si="850">+$N164*P164/100</f>
        <v>90.6066</v>
      </c>
      <c r="Y164" s="13">
        <f t="shared" ref="Y164" si="851">+X164-Y$5</f>
        <v>6.6000000000059345E-3</v>
      </c>
      <c r="Z164" s="3">
        <f t="shared" ref="Z164" si="852">+$N164*Q164/100</f>
        <v>68.892600000000002</v>
      </c>
      <c r="AA164" s="13">
        <f t="shared" ref="AA164" si="853">+Z164-AA$5</f>
        <v>-1.2073999999999927</v>
      </c>
      <c r="AB164" s="3">
        <f t="shared" ref="AB164" si="854">+$N164*R164/100</f>
        <v>9.0803999999999991</v>
      </c>
      <c r="AC164" s="13">
        <f t="shared" ref="AC164" si="855">+AB164-AC$5</f>
        <v>-0.11960000000000015</v>
      </c>
      <c r="AD164" s="3">
        <f t="shared" ref="AD164" si="856">+V164+X164+Z164+AB164</f>
        <v>216.5478</v>
      </c>
      <c r="AE164" s="13">
        <f t="shared" ref="AE164" si="857">+AD164-AE$5</f>
        <v>-2.4522000000000048</v>
      </c>
      <c r="AF164" s="27"/>
      <c r="AG164" s="23"/>
      <c r="AH164" s="39"/>
      <c r="AJ164" s="3">
        <f t="shared" ref="AJ164" si="858">(+V164+Z164)*$AJ$4+$AJ$5</f>
        <v>196.86080000000001</v>
      </c>
      <c r="AK164" s="3">
        <f t="shared" ref="AK164" si="859">+W164+AA164</f>
        <v>-2.3391999999999911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J164" s="3"/>
      <c r="BK164" s="3"/>
      <c r="BL164" s="3"/>
    </row>
    <row r="165" spans="6:64" x14ac:dyDescent="0.2">
      <c r="F165" s="43">
        <f t="shared" si="829"/>
        <v>222</v>
      </c>
      <c r="G165" s="61">
        <f t="shared" si="829"/>
        <v>42591</v>
      </c>
      <c r="H165" s="44" t="s">
        <v>38</v>
      </c>
      <c r="I165" s="35"/>
      <c r="J165" s="35"/>
      <c r="K165" s="44"/>
      <c r="N165" s="3">
        <v>197.8</v>
      </c>
      <c r="O165" s="3">
        <v>24.4</v>
      </c>
      <c r="P165" s="3">
        <v>45.7</v>
      </c>
      <c r="Q165" s="3">
        <v>35</v>
      </c>
      <c r="R165" s="13">
        <v>4.5999999999999996</v>
      </c>
      <c r="S165" s="67">
        <f t="shared" ref="S165" si="860">SUM(O165:R165)</f>
        <v>109.69999999999999</v>
      </c>
      <c r="T165" s="20">
        <f t="shared" ref="T165" si="861">+N165-N166</f>
        <v>-1</v>
      </c>
      <c r="U165" s="13">
        <f t="shared" ref="U165" si="862">+N165-U$5</f>
        <v>-1.7999999999999829</v>
      </c>
      <c r="V165" s="12">
        <f t="shared" ref="V165" si="863">+$N165*O165/100</f>
        <v>48.263199999999998</v>
      </c>
      <c r="W165" s="13">
        <f t="shared" ref="W165" si="864">+V165-W$5</f>
        <v>-0.83680000000000376</v>
      </c>
      <c r="X165" s="3">
        <f t="shared" ref="X165" si="865">+$N165*P165/100</f>
        <v>90.394600000000011</v>
      </c>
      <c r="Y165" s="13">
        <f t="shared" ref="Y165" si="866">+X165-Y$5</f>
        <v>-0.20539999999998315</v>
      </c>
      <c r="Z165" s="3">
        <f t="shared" ref="Z165" si="867">+$N165*Q165/100</f>
        <v>69.23</v>
      </c>
      <c r="AA165" s="13">
        <f t="shared" ref="AA165" si="868">+Z165-AA$5</f>
        <v>-0.86999999999999034</v>
      </c>
      <c r="AB165" s="3">
        <f t="shared" ref="AB165" si="869">+$N165*R165/100</f>
        <v>9.0988000000000007</v>
      </c>
      <c r="AC165" s="13">
        <f t="shared" ref="AC165" si="870">+AB165-AC$5</f>
        <v>-0.10119999999999862</v>
      </c>
      <c r="AD165" s="3">
        <f t="shared" ref="AD165" si="871">+V165+X165+Z165+AB165</f>
        <v>216.98660000000004</v>
      </c>
      <c r="AE165" s="13">
        <f t="shared" ref="AE165" si="872">+AD165-AE$5</f>
        <v>-2.0133999999999617</v>
      </c>
      <c r="AF165" s="27"/>
      <c r="AG165" s="23"/>
      <c r="AH165" s="39"/>
      <c r="AJ165" s="3">
        <f t="shared" ref="AJ165" si="873">(+V165+Z165)*$AJ$4+$AJ$5</f>
        <v>197.4932</v>
      </c>
      <c r="AK165" s="3">
        <f t="shared" ref="AK165" si="874">+W165+AA165</f>
        <v>-1.7067999999999941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J165" s="3"/>
      <c r="BK165" s="3"/>
      <c r="BL165" s="3"/>
    </row>
    <row r="166" spans="6:64" x14ac:dyDescent="0.2">
      <c r="F166" s="43">
        <f t="shared" si="829"/>
        <v>221</v>
      </c>
      <c r="G166" s="61">
        <f t="shared" si="829"/>
        <v>42590</v>
      </c>
      <c r="H166" s="44" t="s">
        <v>20</v>
      </c>
      <c r="I166" s="35"/>
      <c r="J166" s="35"/>
      <c r="K166" s="44"/>
      <c r="L166" t="s">
        <v>181</v>
      </c>
      <c r="N166" s="3">
        <v>198.8</v>
      </c>
      <c r="O166" s="3">
        <v>24.7</v>
      </c>
      <c r="P166" s="3">
        <v>45.6</v>
      </c>
      <c r="Q166" s="3">
        <v>34.4</v>
      </c>
      <c r="R166" s="13">
        <v>4.4000000000000004</v>
      </c>
      <c r="S166" s="67">
        <f t="shared" ref="S166" si="875">SUM(O166:R166)</f>
        <v>109.1</v>
      </c>
      <c r="T166" s="20">
        <f t="shared" ref="T166" si="876">+N166-N167</f>
        <v>0.20000000000001705</v>
      </c>
      <c r="U166" s="13">
        <f t="shared" ref="U166" si="877">+N166-U$5</f>
        <v>-0.79999999999998295</v>
      </c>
      <c r="V166" s="12">
        <f t="shared" ref="V166" si="878">+$N166*O166/100</f>
        <v>49.103600000000007</v>
      </c>
      <c r="W166" s="13">
        <f t="shared" ref="W166" si="879">+V166-W$5</f>
        <v>3.6000000000058208E-3</v>
      </c>
      <c r="X166" s="3">
        <f t="shared" ref="X166" si="880">+$N166*P166/100</f>
        <v>90.652800000000013</v>
      </c>
      <c r="Y166" s="13">
        <f t="shared" ref="Y166" si="881">+X166-Y$5</f>
        <v>5.2800000000019054E-2</v>
      </c>
      <c r="Z166" s="3">
        <f t="shared" ref="Z166" si="882">+$N166*Q166/100</f>
        <v>68.387200000000007</v>
      </c>
      <c r="AA166" s="13">
        <f t="shared" ref="AA166" si="883">+Z166-AA$5</f>
        <v>-1.7127999999999872</v>
      </c>
      <c r="AB166" s="3">
        <f t="shared" ref="AB166" si="884">+$N166*R166/100</f>
        <v>8.7472000000000012</v>
      </c>
      <c r="AC166" s="13">
        <f t="shared" ref="AC166" si="885">+AB166-AC$5</f>
        <v>-0.45279999999999809</v>
      </c>
      <c r="AD166" s="3">
        <f t="shared" ref="AD166" si="886">+V166+X166+Z166+AB166</f>
        <v>216.89080000000001</v>
      </c>
      <c r="AE166" s="13">
        <f t="shared" ref="AE166" si="887">+AD166-AE$5</f>
        <v>-2.1091999999999871</v>
      </c>
      <c r="AF166" s="27"/>
      <c r="AG166" s="23"/>
      <c r="AH166" s="39"/>
      <c r="AJ166" s="3">
        <f t="shared" ref="AJ166" si="888">(+V166+Z166)*$AJ$4+$AJ$5</f>
        <v>197.49080000000001</v>
      </c>
      <c r="AK166" s="3">
        <f t="shared" ref="AK166" si="889">+W166+AA166</f>
        <v>-1.7091999999999814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J166" s="3"/>
      <c r="BK166" s="3"/>
      <c r="BL166" s="3"/>
    </row>
    <row r="167" spans="6:64" x14ac:dyDescent="0.2">
      <c r="F167" s="23">
        <f t="shared" si="829"/>
        <v>220</v>
      </c>
      <c r="G167" s="4">
        <f t="shared" si="829"/>
        <v>42589</v>
      </c>
      <c r="H167" s="10" t="s">
        <v>35</v>
      </c>
      <c r="I167" s="84"/>
      <c r="J167" s="84"/>
      <c r="K167" s="10"/>
      <c r="L167" t="s">
        <v>180</v>
      </c>
      <c r="N167" s="3">
        <v>198.6</v>
      </c>
      <c r="O167" s="3">
        <v>24</v>
      </c>
      <c r="P167" s="3">
        <v>45.3</v>
      </c>
      <c r="Q167" s="3">
        <v>36.6</v>
      </c>
      <c r="R167" s="13">
        <v>4.8</v>
      </c>
      <c r="S167" s="67">
        <f t="shared" ref="S167" si="890">SUM(O167:R167)</f>
        <v>110.7</v>
      </c>
      <c r="T167" s="20">
        <f t="shared" ref="T167" si="891">+N167-N168</f>
        <v>1.7999999999999829</v>
      </c>
      <c r="U167" s="13">
        <f t="shared" ref="U167" si="892">+N167-U$5</f>
        <v>-1</v>
      </c>
      <c r="V167" s="12">
        <f t="shared" ref="V167" si="893">+$N167*O167/100</f>
        <v>47.663999999999994</v>
      </c>
      <c r="W167" s="13">
        <f t="shared" ref="W167" si="894">+V167-W$5</f>
        <v>-1.436000000000007</v>
      </c>
      <c r="X167" s="3">
        <f t="shared" ref="X167" si="895">+$N167*P167/100</f>
        <v>89.965800000000002</v>
      </c>
      <c r="Y167" s="13">
        <f t="shared" ref="Y167" si="896">+X167-Y$5</f>
        <v>-0.63419999999999277</v>
      </c>
      <c r="Z167" s="3">
        <f t="shared" ref="Z167" si="897">+$N167*Q167/100</f>
        <v>72.687600000000003</v>
      </c>
      <c r="AA167" s="13">
        <f t="shared" ref="AA167" si="898">+Z167-AA$5</f>
        <v>2.587600000000009</v>
      </c>
      <c r="AB167" s="3">
        <f t="shared" ref="AB167" si="899">+$N167*R167/100</f>
        <v>9.5327999999999999</v>
      </c>
      <c r="AC167" s="13">
        <f t="shared" ref="AC167" si="900">+AB167-AC$5</f>
        <v>0.33280000000000065</v>
      </c>
      <c r="AD167" s="3">
        <f t="shared" ref="AD167" si="901">+V167+X167+Z167+AB167</f>
        <v>219.8502</v>
      </c>
      <c r="AE167" s="13">
        <f t="shared" ref="AE167" si="902">+AD167-AE$5</f>
        <v>0.85020000000000095</v>
      </c>
      <c r="AF167" s="27"/>
      <c r="AG167" s="23"/>
      <c r="AH167" s="39"/>
      <c r="AJ167" s="3">
        <f t="shared" ref="AJ167" si="903">(+V167+Z167)*$AJ$4+$AJ$5</f>
        <v>200.35159999999999</v>
      </c>
      <c r="AK167" s="3">
        <f t="shared" ref="AK167" si="904">+W167+AA167</f>
        <v>1.151600000000002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J167" s="3"/>
      <c r="BK167" s="3"/>
      <c r="BL167" s="3"/>
    </row>
    <row r="168" spans="6:64" x14ac:dyDescent="0.2">
      <c r="F168" s="43">
        <f t="shared" si="829"/>
        <v>219</v>
      </c>
      <c r="G168" s="4">
        <f t="shared" si="829"/>
        <v>42588</v>
      </c>
      <c r="H168" s="44" t="s">
        <v>29</v>
      </c>
      <c r="I168" s="35"/>
      <c r="J168" s="35"/>
      <c r="K168" s="44"/>
      <c r="L168" t="s">
        <v>179</v>
      </c>
      <c r="N168" s="3">
        <v>196.8</v>
      </c>
      <c r="O168" s="3">
        <v>24</v>
      </c>
      <c r="P168" s="3">
        <v>45.8</v>
      </c>
      <c r="Q168" s="3">
        <v>35.799999999999997</v>
      </c>
      <c r="R168" s="13">
        <v>4.8</v>
      </c>
      <c r="S168" s="67">
        <f t="shared" ref="S168" si="905">SUM(O168:R168)</f>
        <v>110.39999999999999</v>
      </c>
      <c r="T168" s="20">
        <f t="shared" ref="T168" si="906">+N168-N169</f>
        <v>-2.3999999999999773</v>
      </c>
      <c r="U168" s="13">
        <f t="shared" ref="U168" si="907">+N168-U$5</f>
        <v>-2.7999999999999829</v>
      </c>
      <c r="V168" s="12">
        <f t="shared" ref="V168" si="908">+$N168*O168/100</f>
        <v>47.232000000000006</v>
      </c>
      <c r="W168" s="13">
        <f t="shared" ref="W168" si="909">+V168-W$5</f>
        <v>-1.867999999999995</v>
      </c>
      <c r="X168" s="3">
        <f t="shared" ref="X168" si="910">+$N168*P168/100</f>
        <v>90.134399999999999</v>
      </c>
      <c r="Y168" s="13">
        <f t="shared" ref="Y168" si="911">+X168-Y$5</f>
        <v>-0.46559999999999491</v>
      </c>
      <c r="Z168" s="3">
        <f t="shared" ref="Z168" si="912">+$N168*Q168/100</f>
        <v>70.454399999999993</v>
      </c>
      <c r="AA168" s="13">
        <f t="shared" ref="AA168" si="913">+Z168-AA$5</f>
        <v>0.35439999999999827</v>
      </c>
      <c r="AB168" s="3">
        <f t="shared" ref="AB168" si="914">+$N168*R168/100</f>
        <v>9.4464000000000006</v>
      </c>
      <c r="AC168" s="13">
        <f t="shared" ref="AC168" si="915">+AB168-AC$5</f>
        <v>0.24640000000000128</v>
      </c>
      <c r="AD168" s="3">
        <f t="shared" ref="AD168" si="916">+V168+X168+Z168+AB168</f>
        <v>217.2672</v>
      </c>
      <c r="AE168" s="13">
        <f t="shared" ref="AE168" si="917">+AD168-AE$5</f>
        <v>-1.7327999999999975</v>
      </c>
      <c r="AF168" s="27"/>
      <c r="AG168" s="23"/>
      <c r="AH168" s="39"/>
      <c r="AJ168" s="3">
        <f t="shared" ref="AJ168" si="918">(+V168+Z168)*$AJ$4+$AJ$5</f>
        <v>197.68639999999999</v>
      </c>
      <c r="AK168" s="3">
        <f t="shared" ref="AK168" si="919">+W168+AA168</f>
        <v>-1.5135999999999967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J168" s="3"/>
      <c r="BK168" s="3"/>
      <c r="BL168" s="3"/>
    </row>
    <row r="169" spans="6:64" x14ac:dyDescent="0.2">
      <c r="F169" s="23">
        <f t="shared" si="829"/>
        <v>218</v>
      </c>
      <c r="G169" s="4">
        <f t="shared" si="829"/>
        <v>42587</v>
      </c>
      <c r="H169" s="10" t="s">
        <v>59</v>
      </c>
      <c r="I169" s="84"/>
      <c r="J169" s="84"/>
      <c r="K169" s="10"/>
      <c r="L169" s="90" t="s">
        <v>193</v>
      </c>
      <c r="N169" s="3">
        <v>199.2</v>
      </c>
      <c r="O169" s="3">
        <v>24.4</v>
      </c>
      <c r="P169" s="3">
        <v>45.3</v>
      </c>
      <c r="Q169" s="3">
        <v>35.700000000000003</v>
      </c>
      <c r="R169" s="13">
        <v>4.8</v>
      </c>
      <c r="S169" s="67">
        <f t="shared" ref="S169" si="920">SUM(O169:R169)</f>
        <v>110.19999999999999</v>
      </c>
      <c r="T169" s="20">
        <f t="shared" ref="T169" si="921">+N169-N170</f>
        <v>-2.4000000000000057</v>
      </c>
      <c r="U169" s="13">
        <f t="shared" ref="U169" si="922">+N169-U$5</f>
        <v>-0.40000000000000568</v>
      </c>
      <c r="V169" s="12">
        <f t="shared" ref="V169" si="923">+$N169*O169/100</f>
        <v>48.604799999999997</v>
      </c>
      <c r="W169" s="13">
        <f t="shared" ref="W169" si="924">+V169-W$5</f>
        <v>-0.49520000000000408</v>
      </c>
      <c r="X169" s="3">
        <f t="shared" ref="X169" si="925">+$N169*P169/100</f>
        <v>90.237599999999986</v>
      </c>
      <c r="Y169" s="13">
        <f t="shared" ref="Y169" si="926">+X169-Y$5</f>
        <v>-0.36240000000000805</v>
      </c>
      <c r="Z169" s="3">
        <f t="shared" ref="Z169" si="927">+$N169*Q169/100</f>
        <v>71.114400000000003</v>
      </c>
      <c r="AA169" s="13">
        <f t="shared" ref="AA169" si="928">+Z169-AA$5</f>
        <v>1.0144000000000091</v>
      </c>
      <c r="AB169" s="3">
        <f t="shared" ref="AB169" si="929">+$N169*R169/100</f>
        <v>9.5615999999999985</v>
      </c>
      <c r="AC169" s="13">
        <f t="shared" ref="AC169" si="930">+AB169-AC$5</f>
        <v>0.36159999999999926</v>
      </c>
      <c r="AD169" s="3">
        <f t="shared" ref="AD169" si="931">+V169+X169+Z169+AB169</f>
        <v>219.51839999999999</v>
      </c>
      <c r="AE169" s="13">
        <f t="shared" ref="AE169" si="932">+AD169-AE$5</f>
        <v>0.51839999999998554</v>
      </c>
      <c r="AF169" s="27"/>
      <c r="AG169" s="23"/>
      <c r="AH169" s="39"/>
      <c r="AJ169" s="3">
        <f t="shared" ref="AJ169" si="933">(+V169+Z169)*$AJ$4+$AJ$5</f>
        <v>199.7192</v>
      </c>
      <c r="AK169" s="3">
        <f t="shared" ref="AK169" si="934">+W169+AA169</f>
        <v>0.51920000000000499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J169" s="3"/>
      <c r="BK169" s="3"/>
      <c r="BL169" s="3"/>
    </row>
    <row r="170" spans="6:64" x14ac:dyDescent="0.2">
      <c r="F170" s="43">
        <f t="shared" ref="F170:G176" si="935">+F171+1</f>
        <v>217</v>
      </c>
      <c r="G170" s="15">
        <f>+G171+1</f>
        <v>42586</v>
      </c>
      <c r="H170" s="16" t="s">
        <v>36</v>
      </c>
      <c r="I170" s="35"/>
      <c r="J170" s="35"/>
      <c r="K170" s="44"/>
      <c r="L170" t="s">
        <v>178</v>
      </c>
      <c r="N170" s="3">
        <v>201.6</v>
      </c>
      <c r="O170" s="3">
        <v>24.8</v>
      </c>
      <c r="P170" s="3">
        <v>44.7</v>
      </c>
      <c r="Q170" s="3">
        <v>35.799999999999997</v>
      </c>
      <c r="R170" s="13">
        <v>4.8</v>
      </c>
      <c r="S170" s="67">
        <f t="shared" ref="S170" si="936">SUM(O170:R170)</f>
        <v>110.1</v>
      </c>
      <c r="T170" s="20">
        <f t="shared" ref="T170" si="937">+N170-N171</f>
        <v>1.7999999999999829</v>
      </c>
      <c r="U170" s="13">
        <f t="shared" ref="U170" si="938">+N170-U$5</f>
        <v>2</v>
      </c>
      <c r="V170" s="12">
        <f t="shared" ref="V170" si="939">+$N170*O170/100</f>
        <v>49.9968</v>
      </c>
      <c r="W170" s="13">
        <f t="shared" ref="W170" si="940">+V170-W$5</f>
        <v>0.89679999999999893</v>
      </c>
      <c r="X170" s="3">
        <f t="shared" ref="X170" si="941">+$N170*P170/100</f>
        <v>90.115200000000002</v>
      </c>
      <c r="Y170" s="13">
        <f t="shared" ref="Y170" si="942">+X170-Y$5</f>
        <v>-0.48479999999999279</v>
      </c>
      <c r="Z170" s="3">
        <f t="shared" ref="Z170" si="943">+$N170*Q170/100</f>
        <v>72.172799999999995</v>
      </c>
      <c r="AA170" s="13">
        <f t="shared" ref="AA170" si="944">+Z170-AA$5</f>
        <v>2.0728000000000009</v>
      </c>
      <c r="AB170" s="3">
        <f t="shared" ref="AB170" si="945">+$N170*R170/100</f>
        <v>9.6768000000000001</v>
      </c>
      <c r="AC170" s="13">
        <f t="shared" ref="AC170" si="946">+AB170-AC$5</f>
        <v>0.47680000000000078</v>
      </c>
      <c r="AD170" s="3">
        <f t="shared" ref="AD170" si="947">+V170+X170+Z170+AB170</f>
        <v>221.96159999999998</v>
      </c>
      <c r="AE170" s="13">
        <f t="shared" ref="AE170" si="948">+AD170-AE$5</f>
        <v>2.9615999999999758</v>
      </c>
      <c r="AF170" s="27"/>
      <c r="AG170" s="23"/>
      <c r="AH170" s="39"/>
      <c r="AJ170" s="3">
        <f t="shared" ref="AJ170" si="949">(+V170+Z170)*$AJ$4+$AJ$5</f>
        <v>202.1696</v>
      </c>
      <c r="AK170" s="3">
        <f t="shared" ref="AK170" si="950">+W170+AA170</f>
        <v>2.9695999999999998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J170" s="3"/>
      <c r="BK170" s="3"/>
      <c r="BL170" s="3"/>
    </row>
    <row r="171" spans="6:64" s="19" customFormat="1" x14ac:dyDescent="0.2">
      <c r="F171" s="43">
        <f t="shared" si="935"/>
        <v>216</v>
      </c>
      <c r="G171" s="61">
        <f t="shared" si="935"/>
        <v>42585</v>
      </c>
      <c r="H171" s="44" t="s">
        <v>40</v>
      </c>
      <c r="I171" s="35"/>
      <c r="J171" s="35"/>
      <c r="K171" s="44"/>
      <c r="L171" s="89" t="s">
        <v>177</v>
      </c>
      <c r="N171" s="20">
        <v>199.8</v>
      </c>
      <c r="O171" s="20">
        <v>24.8</v>
      </c>
      <c r="P171" s="20">
        <v>45.3</v>
      </c>
      <c r="Q171" s="20">
        <v>35.200000000000003</v>
      </c>
      <c r="R171" s="13">
        <v>4.5999999999999996</v>
      </c>
      <c r="S171" s="67">
        <f t="shared" ref="S171" si="951">SUM(O171:R171)</f>
        <v>109.89999999999999</v>
      </c>
      <c r="T171" s="20">
        <f t="shared" ref="T171" si="952">+N171-N172</f>
        <v>-0.39999999999997726</v>
      </c>
      <c r="U171" s="13">
        <f t="shared" ref="U171" si="953">+N171-U$5</f>
        <v>0.20000000000001705</v>
      </c>
      <c r="V171" s="12">
        <f t="shared" ref="V171" si="954">+$N171*O171/100</f>
        <v>49.55040000000001</v>
      </c>
      <c r="W171" s="13">
        <f t="shared" ref="W171" si="955">+V171-W$5</f>
        <v>0.45040000000000902</v>
      </c>
      <c r="X171" s="3">
        <f t="shared" ref="X171" si="956">+$N171*P171/100</f>
        <v>90.509399999999999</v>
      </c>
      <c r="Y171" s="13">
        <f t="shared" ref="Y171" si="957">+X171-Y$5</f>
        <v>-9.0599999999994907E-2</v>
      </c>
      <c r="Z171" s="3">
        <f t="shared" ref="Z171" si="958">+$N171*Q171/100</f>
        <v>70.329600000000013</v>
      </c>
      <c r="AA171" s="13">
        <f t="shared" ref="AA171" si="959">+Z171-AA$5</f>
        <v>0.22960000000001912</v>
      </c>
      <c r="AB171" s="3">
        <f t="shared" ref="AB171" si="960">+$N171*R171/100</f>
        <v>9.1907999999999994</v>
      </c>
      <c r="AC171" s="13">
        <f t="shared" ref="AC171" si="961">+AB171-AC$5</f>
        <v>-9.1999999999998749E-3</v>
      </c>
      <c r="AD171" s="3">
        <f t="shared" ref="AD171" si="962">+V171+X171+Z171+AB171</f>
        <v>219.58020000000002</v>
      </c>
      <c r="AE171" s="13">
        <f t="shared" ref="AE171" si="963">+AD171-AE$5</f>
        <v>0.58020000000001914</v>
      </c>
      <c r="AF171" s="27"/>
      <c r="AG171" s="23"/>
      <c r="AH171" s="39"/>
      <c r="AI171" s="21"/>
      <c r="AJ171" s="3">
        <f t="shared" ref="AJ171" si="964">(+V171+Z171)*$AJ$4+$AJ$5</f>
        <v>199.88000000000002</v>
      </c>
      <c r="AK171" s="3">
        <f t="shared" ref="AK171" si="965">+W171+AA171</f>
        <v>0.68000000000002814</v>
      </c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J171" s="20"/>
      <c r="BK171" s="20"/>
      <c r="BL171" s="20"/>
    </row>
    <row r="172" spans="6:64" s="19" customFormat="1" x14ac:dyDescent="0.2">
      <c r="F172" s="43">
        <f t="shared" si="935"/>
        <v>215</v>
      </c>
      <c r="G172" s="61">
        <f t="shared" si="935"/>
        <v>42584</v>
      </c>
      <c r="H172" s="44" t="s">
        <v>38</v>
      </c>
      <c r="I172" s="35"/>
      <c r="J172" s="35"/>
      <c r="K172" s="44"/>
      <c r="L172" s="19" t="s">
        <v>176</v>
      </c>
      <c r="N172" s="20">
        <v>200.2</v>
      </c>
      <c r="O172" s="20">
        <v>24.8</v>
      </c>
      <c r="P172" s="20">
        <v>45</v>
      </c>
      <c r="Q172" s="20">
        <v>35.5</v>
      </c>
      <c r="R172" s="13">
        <v>4.5999999999999996</v>
      </c>
      <c r="S172" s="67">
        <f t="shared" ref="S172" si="966">SUM(O172:R172)</f>
        <v>109.89999999999999</v>
      </c>
      <c r="T172" s="20">
        <f t="shared" ref="T172" si="967">+N172-N173</f>
        <v>-1</v>
      </c>
      <c r="U172" s="13">
        <f t="shared" ref="U172" si="968">+N172-U$5</f>
        <v>0.59999999999999432</v>
      </c>
      <c r="V172" s="12">
        <f t="shared" ref="V172" si="969">+$N172*O172/100</f>
        <v>49.6496</v>
      </c>
      <c r="W172" s="13">
        <f t="shared" ref="W172" si="970">+V172-W$5</f>
        <v>0.54959999999999809</v>
      </c>
      <c r="X172" s="3">
        <f t="shared" ref="X172" si="971">+$N172*P172/100</f>
        <v>90.09</v>
      </c>
      <c r="Y172" s="13">
        <f t="shared" ref="Y172" si="972">+X172-Y$5</f>
        <v>-0.50999999999999091</v>
      </c>
      <c r="Z172" s="3">
        <f t="shared" ref="Z172" si="973">+$N172*Q172/100</f>
        <v>71.070999999999998</v>
      </c>
      <c r="AA172" s="13">
        <f t="shared" ref="AA172" si="974">+Z172-AA$5</f>
        <v>0.97100000000000364</v>
      </c>
      <c r="AB172" s="3">
        <f t="shared" ref="AB172" si="975">+$N172*R172/100</f>
        <v>9.2091999999999992</v>
      </c>
      <c r="AC172" s="13">
        <f t="shared" ref="AC172" si="976">+AB172-AC$5</f>
        <v>9.1999999999998749E-3</v>
      </c>
      <c r="AD172" s="3">
        <f t="shared" ref="AD172" si="977">+V172+X172+Z172+AB172</f>
        <v>220.0198</v>
      </c>
      <c r="AE172" s="13">
        <f t="shared" ref="AE172" si="978">+AD172-AE$5</f>
        <v>1.0198000000000036</v>
      </c>
      <c r="AF172" s="27"/>
      <c r="AG172" s="23"/>
      <c r="AH172" s="39"/>
      <c r="AI172" s="21"/>
      <c r="AJ172" s="3">
        <f t="shared" ref="AJ172" si="979">(+V172+Z172)*$AJ$4+$AJ$5</f>
        <v>200.72059999999999</v>
      </c>
      <c r="AK172" s="3">
        <f t="shared" ref="AK172" si="980">+W172+AA172</f>
        <v>1.5206000000000017</v>
      </c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J172" s="20"/>
      <c r="BK172" s="20"/>
      <c r="BL172" s="20"/>
    </row>
    <row r="173" spans="6:64" s="19" customFormat="1" x14ac:dyDescent="0.2">
      <c r="F173" s="43">
        <f t="shared" si="935"/>
        <v>214</v>
      </c>
      <c r="G173" s="61">
        <f t="shared" si="935"/>
        <v>42583</v>
      </c>
      <c r="H173" s="44" t="s">
        <v>20</v>
      </c>
      <c r="I173" s="35"/>
      <c r="J173" s="35"/>
      <c r="K173" s="44"/>
      <c r="L173" s="19" t="s">
        <v>175</v>
      </c>
      <c r="N173" s="20">
        <v>201.2</v>
      </c>
      <c r="O173" s="20">
        <v>24.8</v>
      </c>
      <c r="P173" s="20">
        <v>44.7</v>
      </c>
      <c r="Q173" s="20">
        <v>35.799999999999997</v>
      </c>
      <c r="R173" s="13">
        <v>4.8</v>
      </c>
      <c r="S173" s="67">
        <f t="shared" ref="S173" si="981">SUM(O173:R173)</f>
        <v>110.1</v>
      </c>
      <c r="T173" s="20">
        <f t="shared" ref="T173" si="982">+N173-N174</f>
        <v>1.5999999999999943</v>
      </c>
      <c r="U173" s="13">
        <f t="shared" ref="U173" si="983">+N173-U$5</f>
        <v>1.5999999999999943</v>
      </c>
      <c r="V173" s="12">
        <f t="shared" ref="V173" si="984">+$N173*O173/100</f>
        <v>49.897600000000004</v>
      </c>
      <c r="W173" s="13">
        <f t="shared" ref="W173" si="985">+V173-W$5</f>
        <v>0.79760000000000275</v>
      </c>
      <c r="X173" s="3">
        <f t="shared" ref="X173" si="986">+$N173*P173/100</f>
        <v>89.936399999999992</v>
      </c>
      <c r="Y173" s="13">
        <f t="shared" ref="Y173" si="987">+X173-Y$5</f>
        <v>-0.66360000000000241</v>
      </c>
      <c r="Z173" s="3">
        <f t="shared" ref="Z173" si="988">+$N173*Q173/100</f>
        <v>72.029599999999988</v>
      </c>
      <c r="AA173" s="13">
        <f t="shared" ref="AA173" si="989">+Z173-AA$5</f>
        <v>1.9295999999999935</v>
      </c>
      <c r="AB173" s="3">
        <f t="shared" ref="AB173" si="990">+$N173*R173/100</f>
        <v>9.6575999999999986</v>
      </c>
      <c r="AC173" s="13">
        <f t="shared" ref="AC173" si="991">+AB173-AC$5</f>
        <v>0.45759999999999934</v>
      </c>
      <c r="AD173" s="3">
        <f t="shared" ref="AD173" si="992">+V173+X173+Z173+AB173</f>
        <v>221.52119999999999</v>
      </c>
      <c r="AE173" s="13">
        <f t="shared" ref="AE173" si="993">+AD173-AE$5</f>
        <v>2.5211999999999932</v>
      </c>
      <c r="AF173" s="27"/>
      <c r="AG173" s="23"/>
      <c r="AH173" s="39"/>
      <c r="AI173" s="21"/>
      <c r="AJ173" s="3">
        <f t="shared" ref="AJ173" si="994">(+V173+Z173)*$AJ$4+$AJ$5</f>
        <v>201.9272</v>
      </c>
      <c r="AK173" s="3">
        <f t="shared" ref="AK173" si="995">+W173+AA173</f>
        <v>2.7271999999999963</v>
      </c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J173" s="20"/>
      <c r="BK173" s="20"/>
      <c r="BL173" s="20"/>
    </row>
    <row r="174" spans="6:64" s="19" customFormat="1" x14ac:dyDescent="0.2">
      <c r="F174" s="23">
        <f t="shared" si="935"/>
        <v>213</v>
      </c>
      <c r="G174" s="4">
        <f t="shared" si="935"/>
        <v>42582</v>
      </c>
      <c r="H174" s="10" t="s">
        <v>35</v>
      </c>
      <c r="I174" s="84"/>
      <c r="J174" s="84"/>
      <c r="K174" s="10"/>
      <c r="N174" s="20">
        <v>199.6</v>
      </c>
      <c r="O174" s="20">
        <v>24.7</v>
      </c>
      <c r="P174" s="20">
        <v>45.2</v>
      </c>
      <c r="Q174" s="20">
        <v>35.4</v>
      </c>
      <c r="R174" s="13">
        <v>4.5999999999999996</v>
      </c>
      <c r="S174" s="67">
        <f t="shared" ref="S174:S176" si="996">SUM(O174:R174)</f>
        <v>109.9</v>
      </c>
      <c r="T174" s="20">
        <f t="shared" ref="T174:T176" si="997">+N174-N175</f>
        <v>-0.40000000000000568</v>
      </c>
      <c r="U174" s="13">
        <f t="shared" ref="U174:U176" si="998">+N174-U$5</f>
        <v>0</v>
      </c>
      <c r="V174" s="12">
        <f t="shared" ref="V174:V176" si="999">+$N174*O174/100</f>
        <v>49.301200000000001</v>
      </c>
      <c r="W174" s="13">
        <f t="shared" ref="W174:W176" si="1000">+V174-W$5</f>
        <v>0.20120000000000005</v>
      </c>
      <c r="X174" s="3">
        <f t="shared" ref="X174:X176" si="1001">+$N174*P174/100</f>
        <v>90.219200000000001</v>
      </c>
      <c r="Y174" s="13">
        <f t="shared" ref="Y174:Y176" si="1002">+X174-Y$5</f>
        <v>-0.38079999999999359</v>
      </c>
      <c r="Z174" s="3">
        <f t="shared" ref="Z174:Z176" si="1003">+$N174*Q174/100</f>
        <v>70.658399999999986</v>
      </c>
      <c r="AA174" s="13">
        <f t="shared" ref="AA174:AA176" si="1004">+Z174-AA$5</f>
        <v>0.55839999999999179</v>
      </c>
      <c r="AB174" s="3">
        <f t="shared" ref="AB174:AB176" si="1005">+$N174*R174/100</f>
        <v>9.1815999999999978</v>
      </c>
      <c r="AC174" s="13">
        <f t="shared" ref="AC174:AC176" si="1006">+AB174-AC$5</f>
        <v>-1.8400000000001526E-2</v>
      </c>
      <c r="AD174" s="3">
        <f t="shared" ref="AD174:AD176" si="1007">+V174+X174+Z174+AB174</f>
        <v>219.36039999999997</v>
      </c>
      <c r="AE174" s="13">
        <f t="shared" ref="AE174:AE176" si="1008">+AD174-AE$5</f>
        <v>0.36039999999997008</v>
      </c>
      <c r="AF174" s="27"/>
      <c r="AG174" s="23"/>
      <c r="AH174" s="39"/>
      <c r="AI174" s="21"/>
      <c r="AJ174" s="3">
        <f t="shared" ref="AJ174:AJ176" si="1009">(+V174+Z174)*$AJ$4+$AJ$5</f>
        <v>199.95959999999999</v>
      </c>
      <c r="AK174" s="3">
        <f t="shared" ref="AK174:AK176" si="1010">+W174+AA174</f>
        <v>0.75959999999999184</v>
      </c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J174" s="20"/>
      <c r="BK174" s="20"/>
      <c r="BL174" s="20"/>
    </row>
    <row r="175" spans="6:64" s="19" customFormat="1" x14ac:dyDescent="0.2">
      <c r="F175" s="43">
        <f t="shared" si="935"/>
        <v>212</v>
      </c>
      <c r="G175" s="4">
        <f t="shared" si="935"/>
        <v>42581</v>
      </c>
      <c r="H175" s="44" t="s">
        <v>29</v>
      </c>
      <c r="I175" s="35"/>
      <c r="J175" s="35"/>
      <c r="K175" s="44"/>
      <c r="L175" s="19" t="s">
        <v>172</v>
      </c>
      <c r="N175" s="20">
        <v>200</v>
      </c>
      <c r="O175" s="20">
        <v>24.6</v>
      </c>
      <c r="P175" s="20">
        <v>45.1</v>
      </c>
      <c r="Q175" s="20">
        <v>35.700000000000003</v>
      </c>
      <c r="R175" s="13">
        <v>4.8</v>
      </c>
      <c r="S175" s="67">
        <f t="shared" si="996"/>
        <v>110.2</v>
      </c>
      <c r="T175" s="20">
        <f t="shared" si="997"/>
        <v>1</v>
      </c>
      <c r="U175" s="13">
        <f t="shared" si="998"/>
        <v>0.40000000000000568</v>
      </c>
      <c r="V175" s="12">
        <f t="shared" si="999"/>
        <v>49.2</v>
      </c>
      <c r="W175" s="13">
        <f t="shared" si="1000"/>
        <v>0.10000000000000142</v>
      </c>
      <c r="X175" s="3">
        <f t="shared" si="1001"/>
        <v>90.2</v>
      </c>
      <c r="Y175" s="13">
        <f t="shared" si="1002"/>
        <v>-0.39999999999999147</v>
      </c>
      <c r="Z175" s="3">
        <f t="shared" si="1003"/>
        <v>71.400000000000006</v>
      </c>
      <c r="AA175" s="13">
        <f t="shared" si="1004"/>
        <v>1.3000000000000114</v>
      </c>
      <c r="AB175" s="3">
        <f t="shared" si="1005"/>
        <v>9.6</v>
      </c>
      <c r="AC175" s="13">
        <f t="shared" si="1006"/>
        <v>0.40000000000000036</v>
      </c>
      <c r="AD175" s="3">
        <f t="shared" si="1007"/>
        <v>220.4</v>
      </c>
      <c r="AE175" s="13">
        <f t="shared" si="1008"/>
        <v>1.4000000000000057</v>
      </c>
      <c r="AF175" s="27"/>
      <c r="AG175" s="23"/>
      <c r="AH175" s="39"/>
      <c r="AI175" s="21"/>
      <c r="AJ175" s="3">
        <f t="shared" si="1009"/>
        <v>200.60000000000002</v>
      </c>
      <c r="AK175" s="3">
        <f t="shared" si="1010"/>
        <v>1.4000000000000128</v>
      </c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J175" s="20"/>
      <c r="BK175" s="20"/>
      <c r="BL175" s="20"/>
    </row>
    <row r="176" spans="6:64" s="19" customFormat="1" x14ac:dyDescent="0.2">
      <c r="F176" s="23">
        <f t="shared" si="935"/>
        <v>211</v>
      </c>
      <c r="G176" s="4">
        <f t="shared" si="935"/>
        <v>42580</v>
      </c>
      <c r="H176" s="10" t="s">
        <v>59</v>
      </c>
      <c r="I176" s="84"/>
      <c r="J176" s="84"/>
      <c r="K176" s="10"/>
      <c r="L176" s="19" t="s">
        <v>173</v>
      </c>
      <c r="N176" s="20">
        <v>199</v>
      </c>
      <c r="O176" s="20">
        <v>24.5</v>
      </c>
      <c r="P176" s="20">
        <v>45.3</v>
      </c>
      <c r="Q176" s="20">
        <v>35.4</v>
      </c>
      <c r="R176" s="13">
        <v>4.5999999999999996</v>
      </c>
      <c r="S176" s="67">
        <f t="shared" si="996"/>
        <v>109.79999999999998</v>
      </c>
      <c r="T176" s="20">
        <f t="shared" si="997"/>
        <v>-2</v>
      </c>
      <c r="U176" s="13">
        <f t="shared" si="998"/>
        <v>-0.59999999999999432</v>
      </c>
      <c r="V176" s="12">
        <f t="shared" si="999"/>
        <v>48.755000000000003</v>
      </c>
      <c r="W176" s="13">
        <f t="shared" si="1000"/>
        <v>-0.34499999999999886</v>
      </c>
      <c r="X176" s="3">
        <f t="shared" si="1001"/>
        <v>90.146999999999991</v>
      </c>
      <c r="Y176" s="13">
        <f t="shared" si="1002"/>
        <v>-0.45300000000000296</v>
      </c>
      <c r="Z176" s="3">
        <f t="shared" si="1003"/>
        <v>70.445999999999998</v>
      </c>
      <c r="AA176" s="13">
        <f t="shared" si="1004"/>
        <v>0.34600000000000364</v>
      </c>
      <c r="AB176" s="3">
        <f t="shared" si="1005"/>
        <v>9.1539999999999999</v>
      </c>
      <c r="AC176" s="13">
        <f t="shared" si="1006"/>
        <v>-4.5999999999999375E-2</v>
      </c>
      <c r="AD176" s="3">
        <f t="shared" si="1007"/>
        <v>218.50199999999998</v>
      </c>
      <c r="AE176" s="13">
        <f t="shared" si="1008"/>
        <v>-0.49800000000001887</v>
      </c>
      <c r="AF176" s="27"/>
      <c r="AG176" s="23"/>
      <c r="AH176" s="39"/>
      <c r="AI176" s="21"/>
      <c r="AJ176" s="3">
        <f t="shared" si="1009"/>
        <v>199.20099999999999</v>
      </c>
      <c r="AK176" s="3">
        <f t="shared" si="1010"/>
        <v>1.0000000000047748E-3</v>
      </c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J176" s="20"/>
      <c r="BK176" s="20"/>
      <c r="BL176" s="20"/>
    </row>
    <row r="177" spans="6:64" s="19" customFormat="1" x14ac:dyDescent="0.2">
      <c r="F177" s="23">
        <f t="shared" ref="F177:G183" si="1011">+F178+1</f>
        <v>210</v>
      </c>
      <c r="G177" s="15">
        <f>+G178+1</f>
        <v>42579</v>
      </c>
      <c r="H177" s="16" t="s">
        <v>36</v>
      </c>
      <c r="I177" s="35"/>
      <c r="J177" s="35"/>
      <c r="K177" s="44"/>
      <c r="L177" s="19" t="s">
        <v>174</v>
      </c>
      <c r="N177" s="20">
        <v>201</v>
      </c>
      <c r="O177" s="20">
        <v>24.8</v>
      </c>
      <c r="P177" s="20">
        <v>44.7</v>
      </c>
      <c r="Q177" s="20">
        <v>36.1</v>
      </c>
      <c r="R177" s="13">
        <v>4.8</v>
      </c>
      <c r="S177" s="67">
        <f t="shared" ref="S177" si="1012">SUM(O177:R177)</f>
        <v>110.39999999999999</v>
      </c>
      <c r="T177" s="20">
        <f t="shared" ref="T177" si="1013">+N177-N178</f>
        <v>-0.19999999999998863</v>
      </c>
      <c r="U177" s="13">
        <f t="shared" ref="U177" si="1014">+N177-U$5</f>
        <v>1.4000000000000057</v>
      </c>
      <c r="V177" s="12">
        <f t="shared" ref="V177" si="1015">+$N177*O177/100</f>
        <v>49.847999999999999</v>
      </c>
      <c r="W177" s="13">
        <f t="shared" ref="W177" si="1016">+V177-W$5</f>
        <v>0.74799999999999756</v>
      </c>
      <c r="X177" s="3">
        <f t="shared" ref="X177" si="1017">+$N177*P177/100</f>
        <v>89.847000000000008</v>
      </c>
      <c r="Y177" s="13">
        <f t="shared" ref="Y177" si="1018">+X177-Y$5</f>
        <v>-0.7529999999999859</v>
      </c>
      <c r="Z177" s="3">
        <f t="shared" ref="Z177" si="1019">+$N177*Q177/100</f>
        <v>72.561000000000007</v>
      </c>
      <c r="AA177" s="13">
        <f t="shared" ref="AA177" si="1020">+Z177-AA$5</f>
        <v>2.4610000000000127</v>
      </c>
      <c r="AB177" s="3">
        <f t="shared" ref="AB177" si="1021">+$N177*R177/100</f>
        <v>9.6479999999999997</v>
      </c>
      <c r="AC177" s="13">
        <f t="shared" ref="AC177" si="1022">+AB177-AC$5</f>
        <v>0.4480000000000004</v>
      </c>
      <c r="AD177" s="3">
        <f t="shared" ref="AD177" si="1023">+V177+X177+Z177+AB177</f>
        <v>221.904</v>
      </c>
      <c r="AE177" s="13">
        <f t="shared" ref="AE177" si="1024">+AD177-AE$5</f>
        <v>2.9039999999999964</v>
      </c>
      <c r="AF177" s="27"/>
      <c r="AG177" s="23"/>
      <c r="AH177" s="39"/>
      <c r="AI177" s="21"/>
      <c r="AJ177" s="3">
        <f t="shared" ref="AJ177" si="1025">(+V177+Z177)*$AJ$4+$AJ$5</f>
        <v>202.40899999999999</v>
      </c>
      <c r="AK177" s="3">
        <f t="shared" ref="AK177" si="1026">+W177+AA177</f>
        <v>3.2090000000000103</v>
      </c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J177" s="20"/>
      <c r="BK177" s="20"/>
      <c r="BL177" s="20"/>
    </row>
    <row r="178" spans="6:64" s="19" customFormat="1" x14ac:dyDescent="0.2">
      <c r="F178" s="23">
        <f t="shared" si="1011"/>
        <v>209</v>
      </c>
      <c r="G178" s="4">
        <f t="shared" si="1011"/>
        <v>42578</v>
      </c>
      <c r="H178" s="10" t="s">
        <v>40</v>
      </c>
      <c r="I178" s="84"/>
      <c r="J178" s="84"/>
      <c r="K178" s="10"/>
      <c r="L178" s="19" t="s">
        <v>171</v>
      </c>
      <c r="N178" s="20">
        <v>201.2</v>
      </c>
      <c r="O178" s="20">
        <v>24.8</v>
      </c>
      <c r="P178" s="20">
        <v>44.7</v>
      </c>
      <c r="Q178" s="20">
        <v>36.1</v>
      </c>
      <c r="R178" s="13">
        <v>4.8</v>
      </c>
      <c r="S178" s="67">
        <f t="shared" ref="S178" si="1027">SUM(O178:R178)</f>
        <v>110.39999999999999</v>
      </c>
      <c r="T178" s="20">
        <f t="shared" ref="T178" si="1028">+N178-N179</f>
        <v>0.39999999999997726</v>
      </c>
      <c r="U178" s="13">
        <f t="shared" ref="U178" si="1029">+N178-U$5</f>
        <v>1.5999999999999943</v>
      </c>
      <c r="V178" s="12">
        <f t="shared" ref="V178" si="1030">+$N178*O178/100</f>
        <v>49.897600000000004</v>
      </c>
      <c r="W178" s="13">
        <f t="shared" ref="W178" si="1031">+V178-W$5</f>
        <v>0.79760000000000275</v>
      </c>
      <c r="X178" s="3">
        <f t="shared" ref="X178" si="1032">+$N178*P178/100</f>
        <v>89.936399999999992</v>
      </c>
      <c r="Y178" s="13">
        <f t="shared" ref="Y178" si="1033">+X178-Y$5</f>
        <v>-0.66360000000000241</v>
      </c>
      <c r="Z178" s="3">
        <f t="shared" ref="Z178" si="1034">+$N178*Q178/100</f>
        <v>72.633200000000002</v>
      </c>
      <c r="AA178" s="13">
        <f t="shared" ref="AA178" si="1035">+Z178-AA$5</f>
        <v>2.5332000000000079</v>
      </c>
      <c r="AB178" s="3">
        <f t="shared" ref="AB178" si="1036">+$N178*R178/100</f>
        <v>9.6575999999999986</v>
      </c>
      <c r="AC178" s="13">
        <f t="shared" ref="AC178" si="1037">+AB178-AC$5</f>
        <v>0.45759999999999934</v>
      </c>
      <c r="AD178" s="3">
        <f t="shared" ref="AD178" si="1038">+V178+X178+Z178+AB178</f>
        <v>222.12479999999999</v>
      </c>
      <c r="AE178" s="13">
        <f t="shared" ref="AE178" si="1039">+AD178-AE$5</f>
        <v>3.1247999999999934</v>
      </c>
      <c r="AF178" s="27"/>
      <c r="AG178" s="23"/>
      <c r="AH178" s="39"/>
      <c r="AI178" s="21"/>
      <c r="AJ178" s="3">
        <f t="shared" ref="AJ178" si="1040">(+V178+Z178)*$AJ$4+$AJ$5</f>
        <v>202.5308</v>
      </c>
      <c r="AK178" s="3">
        <f t="shared" ref="AK178" si="1041">+W178+AA178</f>
        <v>3.3308000000000106</v>
      </c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J178" s="20"/>
      <c r="BK178" s="20"/>
      <c r="BL178" s="20"/>
    </row>
    <row r="179" spans="6:64" s="19" customFormat="1" x14ac:dyDescent="0.2">
      <c r="F179" s="23">
        <f t="shared" si="1011"/>
        <v>208</v>
      </c>
      <c r="G179" s="4">
        <f t="shared" si="1011"/>
        <v>42577</v>
      </c>
      <c r="H179" s="10" t="s">
        <v>38</v>
      </c>
      <c r="I179" s="84"/>
      <c r="J179" s="84"/>
      <c r="K179" s="10"/>
      <c r="N179" s="20">
        <v>200.8</v>
      </c>
      <c r="O179" s="20">
        <v>24.8</v>
      </c>
      <c r="P179" s="20">
        <v>45</v>
      </c>
      <c r="Q179" s="20">
        <v>35.4</v>
      </c>
      <c r="R179" s="13">
        <v>4.5999999999999996</v>
      </c>
      <c r="S179" s="67">
        <f t="shared" ref="S179" si="1042">SUM(O179:R179)</f>
        <v>109.79999999999998</v>
      </c>
      <c r="T179" s="20">
        <f t="shared" ref="T179" si="1043">+N179-N180</f>
        <v>-1.5999999999999943</v>
      </c>
      <c r="U179" s="13">
        <f t="shared" ref="U179" si="1044">+N179-U$5</f>
        <v>1.2000000000000171</v>
      </c>
      <c r="V179" s="12">
        <f t="shared" ref="V179" si="1045">+$N179*O179/100</f>
        <v>49.798400000000001</v>
      </c>
      <c r="W179" s="13">
        <f t="shared" ref="W179" si="1046">+V179-W$5</f>
        <v>0.69839999999999947</v>
      </c>
      <c r="X179" s="3">
        <f t="shared" ref="X179" si="1047">+$N179*P179/100</f>
        <v>90.36</v>
      </c>
      <c r="Y179" s="13">
        <f t="shared" ref="Y179" si="1048">+X179-Y$5</f>
        <v>-0.23999999999999488</v>
      </c>
      <c r="Z179" s="3">
        <f t="shared" ref="Z179" si="1049">+$N179*Q179/100</f>
        <v>71.083199999999991</v>
      </c>
      <c r="AA179" s="13">
        <f t="shared" ref="AA179" si="1050">+Z179-AA$5</f>
        <v>0.98319999999999652</v>
      </c>
      <c r="AB179" s="3">
        <f t="shared" ref="AB179" si="1051">+$N179*R179/100</f>
        <v>9.2367999999999988</v>
      </c>
      <c r="AC179" s="13">
        <f t="shared" ref="AC179" si="1052">+AB179-AC$5</f>
        <v>3.67999999999995E-2</v>
      </c>
      <c r="AD179" s="3">
        <f t="shared" ref="AD179" si="1053">+V179+X179+Z179+AB179</f>
        <v>220.47839999999999</v>
      </c>
      <c r="AE179" s="13">
        <f t="shared" ref="AE179" si="1054">+AD179-AE$5</f>
        <v>1.4783999999999935</v>
      </c>
      <c r="AF179" s="27"/>
      <c r="AG179" s="23"/>
      <c r="AH179" s="39"/>
      <c r="AI179" s="21"/>
      <c r="AJ179" s="3">
        <f t="shared" ref="AJ179" si="1055">(+V179+Z179)*$AJ$4+$AJ$5</f>
        <v>200.88159999999999</v>
      </c>
      <c r="AK179" s="3">
        <f t="shared" ref="AK179" si="1056">+W179+AA179</f>
        <v>1.681599999999996</v>
      </c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J179" s="20"/>
      <c r="BK179" s="20"/>
      <c r="BL179" s="20"/>
    </row>
    <row r="180" spans="6:64" s="19" customFormat="1" x14ac:dyDescent="0.2">
      <c r="F180" s="23">
        <f t="shared" si="1011"/>
        <v>207</v>
      </c>
      <c r="G180" s="4">
        <f t="shared" si="1011"/>
        <v>42576</v>
      </c>
      <c r="H180" s="10" t="s">
        <v>20</v>
      </c>
      <c r="I180" s="84"/>
      <c r="J180" s="84"/>
      <c r="K180" s="10"/>
      <c r="N180" s="20">
        <v>202.4</v>
      </c>
      <c r="O180" s="20">
        <v>25.1</v>
      </c>
      <c r="P180" s="20">
        <v>44.4</v>
      </c>
      <c r="Q180" s="20">
        <v>36.1</v>
      </c>
      <c r="R180" s="13">
        <v>4.8</v>
      </c>
      <c r="S180" s="67">
        <f t="shared" ref="S180:S181" si="1057">SUM(O180:R180)</f>
        <v>110.39999999999999</v>
      </c>
      <c r="T180" s="20">
        <f t="shared" ref="T180:T181" si="1058">+N180-N181</f>
        <v>-0.59999999999999432</v>
      </c>
      <c r="U180" s="13">
        <f t="shared" ref="U180:U181" si="1059">+N180-U$5</f>
        <v>2.8000000000000114</v>
      </c>
      <c r="V180" s="12">
        <f t="shared" ref="V180:V181" si="1060">+$N180*O180/100</f>
        <v>50.802400000000006</v>
      </c>
      <c r="W180" s="13">
        <f t="shared" ref="W180:W181" si="1061">+V180-W$5</f>
        <v>1.7024000000000044</v>
      </c>
      <c r="X180" s="3">
        <f t="shared" ref="X180:X181" si="1062">+$N180*P180/100</f>
        <v>89.865600000000001</v>
      </c>
      <c r="Y180" s="13">
        <f t="shared" ref="Y180:Y181" si="1063">+X180-Y$5</f>
        <v>-0.73439999999999372</v>
      </c>
      <c r="Z180" s="3">
        <f t="shared" ref="Z180:Z181" si="1064">+$N180*Q180/100</f>
        <v>73.066400000000002</v>
      </c>
      <c r="AA180" s="13">
        <f t="shared" ref="AA180:AA181" si="1065">+Z180-AA$5</f>
        <v>2.9664000000000073</v>
      </c>
      <c r="AB180" s="3">
        <f t="shared" ref="AB180:AB181" si="1066">+$N180*R180/100</f>
        <v>9.7151999999999994</v>
      </c>
      <c r="AC180" s="13">
        <f t="shared" ref="AC180:AC181" si="1067">+AB180-AC$5</f>
        <v>0.5152000000000001</v>
      </c>
      <c r="AD180" s="3">
        <f t="shared" ref="AD180:AD181" si="1068">+V180+X180+Z180+AB180</f>
        <v>223.4496</v>
      </c>
      <c r="AE180" s="13">
        <f t="shared" ref="AE180:AE181" si="1069">+AD180-AE$5</f>
        <v>4.4496000000000038</v>
      </c>
      <c r="AF180" s="27"/>
      <c r="AG180" s="23"/>
      <c r="AH180" s="39"/>
      <c r="AI180" s="21"/>
      <c r="AJ180" s="3">
        <f t="shared" ref="AJ180:AJ181" si="1070">(+V180+Z180)*$AJ$4+$AJ$5</f>
        <v>203.86880000000002</v>
      </c>
      <c r="AK180" s="3">
        <f t="shared" ref="AK180:AK181" si="1071">+W180+AA180</f>
        <v>4.6688000000000116</v>
      </c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J180" s="20"/>
      <c r="BK180" s="20"/>
      <c r="BL180" s="20"/>
    </row>
    <row r="181" spans="6:64" s="19" customFormat="1" x14ac:dyDescent="0.2">
      <c r="F181" s="23">
        <f t="shared" si="1011"/>
        <v>206</v>
      </c>
      <c r="G181" s="4">
        <f t="shared" si="1011"/>
        <v>42575</v>
      </c>
      <c r="H181" s="10" t="s">
        <v>35</v>
      </c>
      <c r="I181" s="84"/>
      <c r="J181" s="84"/>
      <c r="K181" s="10"/>
      <c r="L181" s="19" t="s">
        <v>170</v>
      </c>
      <c r="N181" s="20">
        <v>203</v>
      </c>
      <c r="O181" s="20">
        <v>25.5</v>
      </c>
      <c r="P181" s="20">
        <v>44.4</v>
      </c>
      <c r="Q181" s="20">
        <v>35.200000000000003</v>
      </c>
      <c r="R181" s="13">
        <v>4.5999999999999996</v>
      </c>
      <c r="S181" s="67">
        <f t="shared" si="1057"/>
        <v>109.7</v>
      </c>
      <c r="T181" s="20">
        <f t="shared" si="1058"/>
        <v>3.4000000000000057</v>
      </c>
      <c r="U181" s="13">
        <f t="shared" si="1059"/>
        <v>3.4000000000000057</v>
      </c>
      <c r="V181" s="12">
        <f t="shared" si="1060"/>
        <v>51.765000000000001</v>
      </c>
      <c r="W181" s="13">
        <f t="shared" si="1061"/>
        <v>2.6649999999999991</v>
      </c>
      <c r="X181" s="3">
        <f t="shared" si="1062"/>
        <v>90.131999999999991</v>
      </c>
      <c r="Y181" s="13">
        <f t="shared" si="1063"/>
        <v>-0.46800000000000352</v>
      </c>
      <c r="Z181" s="3">
        <f t="shared" si="1064"/>
        <v>71.456000000000003</v>
      </c>
      <c r="AA181" s="13">
        <f t="shared" si="1065"/>
        <v>1.3560000000000088</v>
      </c>
      <c r="AB181" s="3">
        <f t="shared" si="1066"/>
        <v>9.3379999999999992</v>
      </c>
      <c r="AC181" s="13">
        <f t="shared" si="1067"/>
        <v>0.1379999999999999</v>
      </c>
      <c r="AD181" s="3">
        <f t="shared" si="1068"/>
        <v>222.691</v>
      </c>
      <c r="AE181" s="13">
        <f t="shared" si="1069"/>
        <v>3.6910000000000025</v>
      </c>
      <c r="AF181" s="27"/>
      <c r="AG181" s="23"/>
      <c r="AH181" s="39"/>
      <c r="AI181" s="21"/>
      <c r="AJ181" s="3">
        <f t="shared" si="1070"/>
        <v>203.221</v>
      </c>
      <c r="AK181" s="3">
        <f t="shared" si="1071"/>
        <v>4.0210000000000079</v>
      </c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J181" s="20"/>
      <c r="BK181" s="20"/>
      <c r="BL181" s="20"/>
    </row>
    <row r="182" spans="6:64" s="19" customFormat="1" x14ac:dyDescent="0.2">
      <c r="F182" s="43">
        <f t="shared" si="1011"/>
        <v>205</v>
      </c>
      <c r="G182" s="4">
        <f t="shared" si="1011"/>
        <v>42574</v>
      </c>
      <c r="H182" s="44" t="s">
        <v>29</v>
      </c>
      <c r="I182" s="35"/>
      <c r="J182" s="35"/>
      <c r="K182" s="44"/>
      <c r="N182" s="20">
        <v>199.6</v>
      </c>
      <c r="O182" s="20">
        <v>24.6</v>
      </c>
      <c r="P182" s="20">
        <v>45.5</v>
      </c>
      <c r="Q182" s="20">
        <v>34.6</v>
      </c>
      <c r="R182" s="13">
        <v>4.5999999999999996</v>
      </c>
      <c r="S182" s="67">
        <f t="shared" ref="S182" si="1072">SUM(O182:R182)</f>
        <v>109.29999999999998</v>
      </c>
      <c r="T182" s="20">
        <f t="shared" ref="T182" si="1073">+N182-N183</f>
        <v>1</v>
      </c>
      <c r="U182" s="13">
        <f t="shared" ref="U182" si="1074">+N182-U$5</f>
        <v>0</v>
      </c>
      <c r="V182" s="12">
        <f t="shared" ref="V182" si="1075">+$N182*O182/100</f>
        <v>49.101599999999998</v>
      </c>
      <c r="W182" s="13">
        <f t="shared" ref="W182" si="1076">+V182-W$5</f>
        <v>1.5999999999962711E-3</v>
      </c>
      <c r="X182" s="3">
        <f t="shared" ref="X182" si="1077">+$N182*P182/100</f>
        <v>90.817999999999998</v>
      </c>
      <c r="Y182" s="13">
        <f t="shared" ref="Y182" si="1078">+X182-Y$5</f>
        <v>0.21800000000000352</v>
      </c>
      <c r="Z182" s="3">
        <f t="shared" ref="Z182" si="1079">+$N182*Q182/100</f>
        <v>69.061599999999999</v>
      </c>
      <c r="AA182" s="13">
        <f t="shared" ref="AA182" si="1080">+Z182-AA$5</f>
        <v>-1.0383999999999958</v>
      </c>
      <c r="AB182" s="3">
        <f t="shared" ref="AB182" si="1081">+$N182*R182/100</f>
        <v>9.1815999999999978</v>
      </c>
      <c r="AC182" s="13">
        <f t="shared" ref="AC182" si="1082">+AB182-AC$5</f>
        <v>-1.8400000000001526E-2</v>
      </c>
      <c r="AD182" s="3">
        <f t="shared" ref="AD182" si="1083">+V182+X182+Z182+AB182</f>
        <v>218.1628</v>
      </c>
      <c r="AE182" s="13">
        <f t="shared" ref="AE182" si="1084">+AD182-AE$5</f>
        <v>-0.83719999999999573</v>
      </c>
      <c r="AF182" s="27"/>
      <c r="AG182" s="23"/>
      <c r="AH182" s="39"/>
      <c r="AI182" s="21"/>
      <c r="AJ182" s="3">
        <f t="shared" ref="AJ182" si="1085">(+V182+Z182)*$AJ$4+$AJ$5</f>
        <v>198.16319999999999</v>
      </c>
      <c r="AK182" s="3">
        <f t="shared" ref="AK182" si="1086">+W182+AA182</f>
        <v>-1.0367999999999995</v>
      </c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J182" s="20"/>
      <c r="BK182" s="20"/>
      <c r="BL182" s="20"/>
    </row>
    <row r="183" spans="6:64" s="19" customFormat="1" x14ac:dyDescent="0.2">
      <c r="F183" s="23">
        <f t="shared" si="1011"/>
        <v>204</v>
      </c>
      <c r="G183" s="4">
        <f t="shared" si="1011"/>
        <v>42573</v>
      </c>
      <c r="H183" s="10" t="s">
        <v>59</v>
      </c>
      <c r="I183" s="84"/>
      <c r="J183" s="84"/>
      <c r="K183" s="10"/>
      <c r="L183" s="19" t="s">
        <v>169</v>
      </c>
      <c r="N183" s="20">
        <v>198.6</v>
      </c>
      <c r="O183" s="20">
        <v>24.4</v>
      </c>
      <c r="P183" s="20">
        <v>45.5</v>
      </c>
      <c r="Q183" s="20">
        <v>35.299999999999997</v>
      </c>
      <c r="R183" s="13">
        <v>4.5999999999999996</v>
      </c>
      <c r="S183" s="67">
        <f t="shared" ref="S183" si="1087">SUM(O183:R183)</f>
        <v>109.8</v>
      </c>
      <c r="T183" s="20">
        <f t="shared" ref="T183" si="1088">+N183-N184</f>
        <v>-1.4000000000000057</v>
      </c>
      <c r="U183" s="13">
        <f t="shared" ref="U183" si="1089">+N183-U$5</f>
        <v>-1</v>
      </c>
      <c r="V183" s="12">
        <f t="shared" ref="V183" si="1090">+$N183*O183/100</f>
        <v>48.45839999999999</v>
      </c>
      <c r="W183" s="13">
        <f t="shared" ref="W183" si="1091">+V183-W$5</f>
        <v>-0.64160000000001105</v>
      </c>
      <c r="X183" s="3">
        <f t="shared" ref="X183" si="1092">+$N183*P183/100</f>
        <v>90.363</v>
      </c>
      <c r="Y183" s="13">
        <f t="shared" ref="Y183" si="1093">+X183-Y$5</f>
        <v>-0.23699999999999477</v>
      </c>
      <c r="Z183" s="3">
        <f t="shared" ref="Z183" si="1094">+$N183*Q183/100</f>
        <v>70.105799999999988</v>
      </c>
      <c r="AA183" s="13">
        <f t="shared" ref="AA183" si="1095">+Z183-AA$5</f>
        <v>5.7999999999935881E-3</v>
      </c>
      <c r="AB183" s="3">
        <f t="shared" ref="AB183" si="1096">+$N183*R183/100</f>
        <v>9.1356000000000002</v>
      </c>
      <c r="AC183" s="13">
        <f t="shared" ref="AC183" si="1097">+AB183-AC$5</f>
        <v>-6.4399999999999125E-2</v>
      </c>
      <c r="AD183" s="3">
        <f t="shared" ref="AD183" si="1098">+V183+X183+Z183+AB183</f>
        <v>218.06279999999998</v>
      </c>
      <c r="AE183" s="13">
        <f t="shared" ref="AE183" si="1099">+AD183-AE$5</f>
        <v>-0.93720000000001846</v>
      </c>
      <c r="AF183" s="27"/>
      <c r="AG183" s="23"/>
      <c r="AH183" s="39"/>
      <c r="AI183" s="21"/>
      <c r="AJ183" s="3">
        <f t="shared" ref="AJ183" si="1100">(+V183+Z183)*$AJ$4+$AJ$5</f>
        <v>198.56419999999997</v>
      </c>
      <c r="AK183" s="3">
        <f t="shared" ref="AK183" si="1101">+W183+AA183</f>
        <v>-0.63580000000001746</v>
      </c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J183" s="20"/>
      <c r="BK183" s="20"/>
      <c r="BL183" s="20"/>
    </row>
    <row r="184" spans="6:64" s="19" customFormat="1" x14ac:dyDescent="0.2">
      <c r="F184" s="23">
        <f t="shared" ref="F184:G190" si="1102">+F185+1</f>
        <v>203</v>
      </c>
      <c r="G184" s="15">
        <f>+G185+1</f>
        <v>42572</v>
      </c>
      <c r="H184" s="16" t="s">
        <v>36</v>
      </c>
      <c r="I184" s="35"/>
      <c r="J184" s="35"/>
      <c r="K184" s="44"/>
      <c r="L184" s="19" t="s">
        <v>168</v>
      </c>
      <c r="M184" s="19">
        <v>5</v>
      </c>
      <c r="N184" s="20">
        <v>200</v>
      </c>
      <c r="O184" s="20">
        <v>24.8</v>
      </c>
      <c r="P184" s="20">
        <v>45.3</v>
      </c>
      <c r="Q184" s="20">
        <v>34.9</v>
      </c>
      <c r="R184" s="13">
        <v>4.5999999999999996</v>
      </c>
      <c r="S184" s="67">
        <f t="shared" ref="S184" si="1103">SUM(O184:R184)</f>
        <v>109.6</v>
      </c>
      <c r="T184" s="20">
        <f t="shared" ref="T184" si="1104">+N184-N185</f>
        <v>1</v>
      </c>
      <c r="U184" s="13">
        <f t="shared" ref="U184" si="1105">+N184-U$5</f>
        <v>0.40000000000000568</v>
      </c>
      <c r="V184" s="12">
        <f t="shared" ref="V184" si="1106">+$N184*O184/100</f>
        <v>49.6</v>
      </c>
      <c r="W184" s="13">
        <f t="shared" ref="W184" si="1107">+V184-W$5</f>
        <v>0.5</v>
      </c>
      <c r="X184" s="3">
        <f t="shared" ref="X184" si="1108">+$N184*P184/100</f>
        <v>90.6</v>
      </c>
      <c r="Y184" s="13">
        <f t="shared" ref="Y184" si="1109">+X184-Y$5</f>
        <v>0</v>
      </c>
      <c r="Z184" s="3">
        <f t="shared" ref="Z184" si="1110">+$N184*Q184/100</f>
        <v>69.8</v>
      </c>
      <c r="AA184" s="13">
        <f t="shared" ref="AA184" si="1111">+Z184-AA$5</f>
        <v>-0.29999999999999716</v>
      </c>
      <c r="AB184" s="3">
        <f t="shared" ref="AB184" si="1112">+$N184*R184/100</f>
        <v>9.1999999999999993</v>
      </c>
      <c r="AC184" s="13">
        <f t="shared" ref="AC184" si="1113">+AB184-AC$5</f>
        <v>0</v>
      </c>
      <c r="AD184" s="3">
        <f t="shared" ref="AD184" si="1114">+V184+X184+Z184+AB184</f>
        <v>219.2</v>
      </c>
      <c r="AE184" s="13">
        <f t="shared" ref="AE184" si="1115">+AD184-AE$5</f>
        <v>0.19999999999998863</v>
      </c>
      <c r="AF184" s="27"/>
      <c r="AG184" s="23"/>
      <c r="AH184" s="39"/>
      <c r="AI184" s="21"/>
      <c r="AJ184" s="3">
        <f t="shared" ref="AJ184" si="1116">(+V184+Z184)*$AJ$4+$AJ$5</f>
        <v>199.4</v>
      </c>
      <c r="AK184" s="3">
        <f t="shared" ref="AK184" si="1117">+W184+AA184</f>
        <v>0.20000000000000284</v>
      </c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J184" s="20"/>
      <c r="BK184" s="20"/>
      <c r="BL184" s="20"/>
    </row>
    <row r="185" spans="6:64" s="19" customFormat="1" x14ac:dyDescent="0.2">
      <c r="F185" s="23">
        <f t="shared" si="1102"/>
        <v>202</v>
      </c>
      <c r="G185" s="4">
        <f t="shared" si="1102"/>
        <v>42571</v>
      </c>
      <c r="H185" s="10" t="s">
        <v>40</v>
      </c>
      <c r="I185" s="84"/>
      <c r="J185" s="84"/>
      <c r="K185" s="10"/>
      <c r="L185" s="88" t="s">
        <v>167</v>
      </c>
      <c r="N185" s="20">
        <v>199</v>
      </c>
      <c r="O185" s="20">
        <v>24.5</v>
      </c>
      <c r="P185" s="20">
        <v>45.3</v>
      </c>
      <c r="Q185" s="20">
        <v>35.6</v>
      </c>
      <c r="R185" s="13">
        <v>4.5999999999999996</v>
      </c>
      <c r="S185" s="67">
        <f t="shared" ref="S185" si="1118">SUM(O185:R185)</f>
        <v>110</v>
      </c>
      <c r="T185" s="20">
        <f t="shared" ref="T185" si="1119">+N185-N186</f>
        <v>-0.19999999999998863</v>
      </c>
      <c r="U185" s="13">
        <f t="shared" ref="U185" si="1120">+N185-U$5</f>
        <v>-0.59999999999999432</v>
      </c>
      <c r="V185" s="12">
        <f t="shared" ref="V185" si="1121">+$N185*O185/100</f>
        <v>48.755000000000003</v>
      </c>
      <c r="W185" s="13">
        <f t="shared" ref="W185" si="1122">+V185-W$5</f>
        <v>-0.34499999999999886</v>
      </c>
      <c r="X185" s="3">
        <f t="shared" ref="X185" si="1123">+$N185*P185/100</f>
        <v>90.146999999999991</v>
      </c>
      <c r="Y185" s="13">
        <f t="shared" ref="Y185" si="1124">+X185-Y$5</f>
        <v>-0.45300000000000296</v>
      </c>
      <c r="Z185" s="3">
        <f t="shared" ref="Z185" si="1125">+$N185*Q185/100</f>
        <v>70.844000000000008</v>
      </c>
      <c r="AA185" s="13">
        <f t="shared" ref="AA185" si="1126">+Z185-AA$5</f>
        <v>0.74400000000001398</v>
      </c>
      <c r="AB185" s="3">
        <f t="shared" ref="AB185" si="1127">+$N185*R185/100</f>
        <v>9.1539999999999999</v>
      </c>
      <c r="AC185" s="13">
        <f t="shared" ref="AC185" si="1128">+AB185-AC$5</f>
        <v>-4.5999999999999375E-2</v>
      </c>
      <c r="AD185" s="3">
        <f t="shared" ref="AD185" si="1129">+V185+X185+Z185+AB185</f>
        <v>218.89999999999998</v>
      </c>
      <c r="AE185" s="13">
        <f t="shared" ref="AE185" si="1130">+AD185-AE$5</f>
        <v>-0.10000000000002274</v>
      </c>
      <c r="AF185" s="27"/>
      <c r="AG185" s="23"/>
      <c r="AH185" s="39"/>
      <c r="AI185" s="21"/>
      <c r="AJ185" s="3">
        <f t="shared" ref="AJ185" si="1131">(+V185+Z185)*$AJ$4+$AJ$5</f>
        <v>199.59900000000002</v>
      </c>
      <c r="AK185" s="3">
        <f t="shared" ref="AK185" si="1132">+W185+AA185</f>
        <v>0.39900000000001512</v>
      </c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J185" s="20"/>
      <c r="BK185" s="20"/>
      <c r="BL185" s="20"/>
    </row>
    <row r="186" spans="6:64" s="19" customFormat="1" x14ac:dyDescent="0.2">
      <c r="F186" s="23">
        <f t="shared" si="1102"/>
        <v>201</v>
      </c>
      <c r="G186" s="4">
        <f t="shared" si="1102"/>
        <v>42570</v>
      </c>
      <c r="H186" s="10" t="s">
        <v>38</v>
      </c>
      <c r="I186" s="84"/>
      <c r="J186" s="84"/>
      <c r="K186" s="10"/>
      <c r="L186" s="19" t="s">
        <v>166</v>
      </c>
      <c r="N186" s="20">
        <v>199.2</v>
      </c>
      <c r="O186" s="20">
        <v>24.5</v>
      </c>
      <c r="P186" s="20">
        <v>45.3</v>
      </c>
      <c r="Q186" s="20">
        <v>35.6</v>
      </c>
      <c r="R186" s="13">
        <v>4.5999999999999996</v>
      </c>
      <c r="S186" s="67">
        <f t="shared" ref="S186:S187" si="1133">SUM(O186:R186)</f>
        <v>110</v>
      </c>
      <c r="T186" s="20">
        <f t="shared" ref="T186:T187" si="1134">+N186-N187</f>
        <v>-1.6000000000000227</v>
      </c>
      <c r="U186" s="13">
        <f t="shared" ref="U186:U187" si="1135">+N186-U$5</f>
        <v>-0.40000000000000568</v>
      </c>
      <c r="V186" s="12">
        <f t="shared" ref="V186:V187" si="1136">+$N186*O186/100</f>
        <v>48.803999999999995</v>
      </c>
      <c r="W186" s="13">
        <f t="shared" ref="W186:W187" si="1137">+V186-W$5</f>
        <v>-0.29600000000000648</v>
      </c>
      <c r="X186" s="3">
        <f t="shared" ref="X186:X187" si="1138">+$N186*P186/100</f>
        <v>90.237599999999986</v>
      </c>
      <c r="Y186" s="13">
        <f t="shared" ref="Y186:Y187" si="1139">+X186-Y$5</f>
        <v>-0.36240000000000805</v>
      </c>
      <c r="Z186" s="3">
        <f t="shared" ref="Z186:Z187" si="1140">+$N186*Q186/100</f>
        <v>70.915199999999999</v>
      </c>
      <c r="AA186" s="13">
        <f t="shared" ref="AA186:AA187" si="1141">+Z186-AA$5</f>
        <v>0.81520000000000437</v>
      </c>
      <c r="AB186" s="3">
        <f t="shared" ref="AB186:AB187" si="1142">+$N186*R186/100</f>
        <v>9.163199999999998</v>
      </c>
      <c r="AC186" s="13">
        <f t="shared" ref="AC186:AC187" si="1143">+AB186-AC$5</f>
        <v>-3.6800000000001276E-2</v>
      </c>
      <c r="AD186" s="3">
        <f t="shared" ref="AD186:AD187" si="1144">+V186+X186+Z186+AB186</f>
        <v>219.11999999999998</v>
      </c>
      <c r="AE186" s="13">
        <f t="shared" ref="AE186:AE187" si="1145">+AD186-AE$5</f>
        <v>0.11999999999997613</v>
      </c>
      <c r="AF186" s="27"/>
      <c r="AG186" s="23"/>
      <c r="AH186" s="39"/>
      <c r="AI186" s="21"/>
      <c r="AJ186" s="3">
        <f t="shared" ref="AJ186:AJ187" si="1146">(+V186+Z186)*$AJ$4+$AJ$5</f>
        <v>199.7192</v>
      </c>
      <c r="AK186" s="3">
        <f t="shared" ref="AK186:AK187" si="1147">+W186+AA186</f>
        <v>0.51919999999999789</v>
      </c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J186" s="20"/>
      <c r="BK186" s="20"/>
      <c r="BL186" s="20"/>
    </row>
    <row r="187" spans="6:64" s="19" customFormat="1" x14ac:dyDescent="0.2">
      <c r="F187" s="23">
        <f t="shared" si="1102"/>
        <v>200</v>
      </c>
      <c r="G187" s="4">
        <f t="shared" si="1102"/>
        <v>42569</v>
      </c>
      <c r="H187" s="10" t="s">
        <v>20</v>
      </c>
      <c r="I187" s="84"/>
      <c r="J187" s="84"/>
      <c r="K187" s="10"/>
      <c r="L187" s="19" t="s">
        <v>165</v>
      </c>
      <c r="N187" s="20">
        <v>200.8</v>
      </c>
      <c r="O187" s="20">
        <v>25.1</v>
      </c>
      <c r="P187" s="20">
        <v>44.9</v>
      </c>
      <c r="Q187" s="20">
        <v>35</v>
      </c>
      <c r="R187" s="13">
        <v>4.5999999999999996</v>
      </c>
      <c r="S187" s="67">
        <f t="shared" si="1133"/>
        <v>109.6</v>
      </c>
      <c r="T187" s="20">
        <f t="shared" si="1134"/>
        <v>2.4000000000000057</v>
      </c>
      <c r="U187" s="13">
        <f t="shared" si="1135"/>
        <v>1.2000000000000171</v>
      </c>
      <c r="V187" s="12">
        <f t="shared" si="1136"/>
        <v>50.400800000000011</v>
      </c>
      <c r="W187" s="13">
        <f t="shared" si="1137"/>
        <v>1.3008000000000095</v>
      </c>
      <c r="X187" s="3">
        <f t="shared" si="1138"/>
        <v>90.159199999999998</v>
      </c>
      <c r="Y187" s="13">
        <f t="shared" si="1139"/>
        <v>-0.44079999999999586</v>
      </c>
      <c r="Z187" s="3">
        <f t="shared" si="1140"/>
        <v>70.28</v>
      </c>
      <c r="AA187" s="13">
        <f t="shared" si="1141"/>
        <v>0.18000000000000682</v>
      </c>
      <c r="AB187" s="3">
        <f t="shared" si="1142"/>
        <v>9.2367999999999988</v>
      </c>
      <c r="AC187" s="13">
        <f t="shared" si="1143"/>
        <v>3.67999999999995E-2</v>
      </c>
      <c r="AD187" s="3">
        <f t="shared" si="1144"/>
        <v>220.07679999999999</v>
      </c>
      <c r="AE187" s="13">
        <f t="shared" si="1145"/>
        <v>1.0767999999999915</v>
      </c>
      <c r="AF187" s="27"/>
      <c r="AG187" s="23"/>
      <c r="AH187" s="39"/>
      <c r="AI187" s="21"/>
      <c r="AJ187" s="3">
        <f t="shared" si="1146"/>
        <v>200.6808</v>
      </c>
      <c r="AK187" s="3">
        <f t="shared" si="1147"/>
        <v>1.4808000000000163</v>
      </c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J187" s="20"/>
      <c r="BK187" s="20"/>
      <c r="BL187" s="20"/>
    </row>
    <row r="188" spans="6:64" s="19" customFormat="1" x14ac:dyDescent="0.2">
      <c r="F188" s="23">
        <f t="shared" si="1102"/>
        <v>199</v>
      </c>
      <c r="G188" s="4">
        <f t="shared" si="1102"/>
        <v>42568</v>
      </c>
      <c r="H188" s="10" t="s">
        <v>35</v>
      </c>
      <c r="I188" s="84"/>
      <c r="J188" s="84"/>
      <c r="K188" s="10"/>
      <c r="L188" s="19" t="s">
        <v>164</v>
      </c>
      <c r="N188" s="20">
        <v>198.4</v>
      </c>
      <c r="O188" s="20">
        <v>24.5</v>
      </c>
      <c r="P188" s="20">
        <v>45.5</v>
      </c>
      <c r="Q188" s="20">
        <v>35</v>
      </c>
      <c r="R188" s="13">
        <v>4.5999999999999996</v>
      </c>
      <c r="S188" s="67">
        <f t="shared" ref="S188" si="1148">SUM(O188:R188)</f>
        <v>109.6</v>
      </c>
      <c r="T188" s="20">
        <f t="shared" ref="T188" si="1149">+N188-N189</f>
        <v>-1.4000000000000057</v>
      </c>
      <c r="U188" s="13">
        <f t="shared" ref="U188" si="1150">+N188-U$5</f>
        <v>-1.1999999999999886</v>
      </c>
      <c r="V188" s="12">
        <f t="shared" ref="V188" si="1151">+$N188*O188/100</f>
        <v>48.608000000000004</v>
      </c>
      <c r="W188" s="13">
        <f t="shared" ref="W188" si="1152">+V188-W$5</f>
        <v>-0.49199999999999733</v>
      </c>
      <c r="X188" s="3">
        <f t="shared" ref="X188" si="1153">+$N188*P188/100</f>
        <v>90.272000000000006</v>
      </c>
      <c r="Y188" s="13">
        <f t="shared" ref="Y188" si="1154">+X188-Y$5</f>
        <v>-0.32799999999998875</v>
      </c>
      <c r="Z188" s="3">
        <f t="shared" ref="Z188" si="1155">+$N188*Q188/100</f>
        <v>69.44</v>
      </c>
      <c r="AA188" s="13">
        <f t="shared" ref="AA188" si="1156">+Z188-AA$5</f>
        <v>-0.65999999999999659</v>
      </c>
      <c r="AB188" s="3">
        <f t="shared" ref="AB188" si="1157">+$N188*R188/100</f>
        <v>9.1264000000000003</v>
      </c>
      <c r="AC188" s="13">
        <f t="shared" ref="AC188" si="1158">+AB188-AC$5</f>
        <v>-7.3599999999999E-2</v>
      </c>
      <c r="AD188" s="3">
        <f t="shared" ref="AD188" si="1159">+V188+X188+Z188+AB188</f>
        <v>217.44639999999998</v>
      </c>
      <c r="AE188" s="13">
        <f t="shared" ref="AE188" si="1160">+AD188-AE$5</f>
        <v>-1.5536000000000172</v>
      </c>
      <c r="AF188" s="27"/>
      <c r="AG188" s="23"/>
      <c r="AH188" s="39"/>
      <c r="AI188" s="21"/>
      <c r="AJ188" s="3">
        <f t="shared" ref="AJ188" si="1161">(+V188+Z188)*$AJ$4+$AJ$5</f>
        <v>198.048</v>
      </c>
      <c r="AK188" s="3">
        <f t="shared" ref="AK188" si="1162">+W188+AA188</f>
        <v>-1.1519999999999939</v>
      </c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J188" s="20"/>
      <c r="BK188" s="20"/>
      <c r="BL188" s="20"/>
    </row>
    <row r="189" spans="6:64" s="19" customFormat="1" x14ac:dyDescent="0.2">
      <c r="F189" s="43">
        <f t="shared" si="1102"/>
        <v>198</v>
      </c>
      <c r="G189" s="4">
        <f t="shared" si="1102"/>
        <v>42567</v>
      </c>
      <c r="H189" s="44" t="s">
        <v>29</v>
      </c>
      <c r="I189" s="35"/>
      <c r="J189" s="35"/>
      <c r="K189" s="44"/>
      <c r="L189" s="19" t="s">
        <v>163</v>
      </c>
      <c r="N189" s="20">
        <v>199.8</v>
      </c>
      <c r="O189" s="20">
        <v>24.9</v>
      </c>
      <c r="P189" s="20">
        <v>45.3</v>
      </c>
      <c r="Q189" s="20">
        <v>34.700000000000003</v>
      </c>
      <c r="R189" s="13">
        <v>4.5999999999999996</v>
      </c>
      <c r="S189" s="67">
        <f t="shared" ref="S189" si="1163">SUM(O189:R189)</f>
        <v>109.49999999999999</v>
      </c>
      <c r="T189" s="20">
        <f t="shared" ref="T189" si="1164">+N189-N190</f>
        <v>2</v>
      </c>
      <c r="U189" s="13">
        <f t="shared" ref="U189" si="1165">+N189-U$5</f>
        <v>0.20000000000001705</v>
      </c>
      <c r="V189" s="12">
        <f t="shared" ref="V189" si="1166">+$N189*O189/100</f>
        <v>49.750200000000007</v>
      </c>
      <c r="W189" s="13">
        <f t="shared" ref="W189" si="1167">+V189-W$5</f>
        <v>0.65020000000000522</v>
      </c>
      <c r="X189" s="3">
        <f t="shared" ref="X189" si="1168">+$N189*P189/100</f>
        <v>90.509399999999999</v>
      </c>
      <c r="Y189" s="13">
        <f t="shared" ref="Y189" si="1169">+X189-Y$5</f>
        <v>-9.0599999999994907E-2</v>
      </c>
      <c r="Z189" s="3">
        <f t="shared" ref="Z189" si="1170">+$N189*Q189/100</f>
        <v>69.330600000000018</v>
      </c>
      <c r="AA189" s="13">
        <f t="shared" ref="AA189" si="1171">+Z189-AA$5</f>
        <v>-0.7693999999999761</v>
      </c>
      <c r="AB189" s="3">
        <f t="shared" ref="AB189" si="1172">+$N189*R189/100</f>
        <v>9.1907999999999994</v>
      </c>
      <c r="AC189" s="13">
        <f t="shared" ref="AC189" si="1173">+AB189-AC$5</f>
        <v>-9.1999999999998749E-3</v>
      </c>
      <c r="AD189" s="3">
        <f t="shared" ref="AD189" si="1174">+V189+X189+Z189+AB189</f>
        <v>218.78100000000003</v>
      </c>
      <c r="AE189" s="13">
        <f t="shared" ref="AE189" si="1175">+AD189-AE$5</f>
        <v>-0.21899999999996567</v>
      </c>
      <c r="AF189" s="27"/>
      <c r="AG189" s="23"/>
      <c r="AH189" s="39"/>
      <c r="AI189" s="21"/>
      <c r="AJ189" s="3">
        <f t="shared" ref="AJ189" si="1176">(+V189+Z189)*$AJ$4+$AJ$5</f>
        <v>199.08080000000001</v>
      </c>
      <c r="AK189" s="3">
        <f t="shared" ref="AK189" si="1177">+W189+AA189</f>
        <v>-0.11919999999997088</v>
      </c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J189" s="20"/>
      <c r="BK189" s="20"/>
      <c r="BL189" s="20"/>
    </row>
    <row r="190" spans="6:64" s="19" customFormat="1" x14ac:dyDescent="0.2">
      <c r="F190" s="23">
        <f t="shared" si="1102"/>
        <v>197</v>
      </c>
      <c r="G190" s="4">
        <f t="shared" si="1102"/>
        <v>42566</v>
      </c>
      <c r="H190" s="10" t="s">
        <v>59</v>
      </c>
      <c r="I190" s="84"/>
      <c r="J190" s="84"/>
      <c r="K190" s="10"/>
      <c r="L190" s="88" t="s">
        <v>161</v>
      </c>
      <c r="N190" s="20">
        <v>197.8</v>
      </c>
      <c r="O190" s="20">
        <v>24.4</v>
      </c>
      <c r="P190" s="20">
        <v>45.8</v>
      </c>
      <c r="Q190" s="20">
        <v>34.799999999999997</v>
      </c>
      <c r="R190" s="13">
        <v>4.5999999999999996</v>
      </c>
      <c r="S190" s="67">
        <f t="shared" ref="S190:S191" si="1178">SUM(O190:R190)</f>
        <v>109.59999999999998</v>
      </c>
      <c r="T190" s="20">
        <f t="shared" ref="T190:T191" si="1179">+N190-N191</f>
        <v>-1.1999999999999886</v>
      </c>
      <c r="U190" s="13">
        <f t="shared" ref="U190:U191" si="1180">+N190-U$5</f>
        <v>-1.7999999999999829</v>
      </c>
      <c r="V190" s="12">
        <f t="shared" ref="V190:V191" si="1181">+$N190*O190/100</f>
        <v>48.263199999999998</v>
      </c>
      <c r="W190" s="13">
        <f t="shared" ref="W190:W191" si="1182">+V190-W$5</f>
        <v>-0.83680000000000376</v>
      </c>
      <c r="X190" s="3">
        <f t="shared" ref="X190:X191" si="1183">+$N190*P190/100</f>
        <v>90.592399999999998</v>
      </c>
      <c r="Y190" s="13">
        <f t="shared" ref="Y190:Y191" si="1184">+X190-Y$5</f>
        <v>-7.5999999999964984E-3</v>
      </c>
      <c r="Z190" s="3">
        <f t="shared" ref="Z190:Z191" si="1185">+$N190*Q190/100</f>
        <v>68.834400000000002</v>
      </c>
      <c r="AA190" s="13">
        <f t="shared" ref="AA190:AA191" si="1186">+Z190-AA$5</f>
        <v>-1.2655999999999921</v>
      </c>
      <c r="AB190" s="3">
        <f t="shared" ref="AB190:AB191" si="1187">+$N190*R190/100</f>
        <v>9.0988000000000007</v>
      </c>
      <c r="AC190" s="13">
        <f t="shared" ref="AC190:AC191" si="1188">+AB190-AC$5</f>
        <v>-0.10119999999999862</v>
      </c>
      <c r="AD190" s="3">
        <f t="shared" ref="AD190:AD191" si="1189">+V190+X190+Z190+AB190</f>
        <v>216.78880000000001</v>
      </c>
      <c r="AE190" s="13">
        <f t="shared" ref="AE190:AE191" si="1190">+AD190-AE$5</f>
        <v>-2.211199999999991</v>
      </c>
      <c r="AF190" s="27"/>
      <c r="AG190" s="23"/>
      <c r="AH190" s="39"/>
      <c r="AI190" s="21"/>
      <c r="AJ190" s="3">
        <f t="shared" ref="AJ190:AJ191" si="1191">(+V190+Z190)*$AJ$4+$AJ$5</f>
        <v>197.0976</v>
      </c>
      <c r="AK190" s="3">
        <f t="shared" ref="AK190:AK191" si="1192">+W190+AA190</f>
        <v>-2.1023999999999958</v>
      </c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J190" s="20"/>
      <c r="BK190" s="20"/>
      <c r="BL190" s="20"/>
    </row>
    <row r="191" spans="6:64" s="18" customFormat="1" x14ac:dyDescent="0.2">
      <c r="F191" s="24">
        <f t="shared" ref="F191:G197" si="1193">+F192+1</f>
        <v>196</v>
      </c>
      <c r="G191" s="15">
        <f>+G192+1</f>
        <v>42565</v>
      </c>
      <c r="H191" s="16" t="s">
        <v>36</v>
      </c>
      <c r="I191" s="85">
        <v>4</v>
      </c>
      <c r="J191" s="85">
        <v>7</v>
      </c>
      <c r="K191" s="16"/>
      <c r="L191" s="18" t="s">
        <v>156</v>
      </c>
      <c r="N191" s="17">
        <v>199</v>
      </c>
      <c r="O191" s="17">
        <v>24.4</v>
      </c>
      <c r="P191" s="17">
        <v>45.3</v>
      </c>
      <c r="Q191" s="17">
        <v>35.700000000000003</v>
      </c>
      <c r="R191" s="31">
        <v>4.8</v>
      </c>
      <c r="S191" s="68">
        <f t="shared" si="1178"/>
        <v>110.19999999999999</v>
      </c>
      <c r="T191" s="17">
        <f t="shared" si="1179"/>
        <v>-1.4000000000000057</v>
      </c>
      <c r="U191" s="31">
        <f t="shared" si="1180"/>
        <v>-0.59999999999999432</v>
      </c>
      <c r="V191" s="32">
        <f t="shared" si="1181"/>
        <v>48.555999999999997</v>
      </c>
      <c r="W191" s="31">
        <f t="shared" si="1182"/>
        <v>-0.54400000000000404</v>
      </c>
      <c r="X191" s="17">
        <f t="shared" si="1183"/>
        <v>90.146999999999991</v>
      </c>
      <c r="Y191" s="31">
        <f t="shared" si="1184"/>
        <v>-0.45300000000000296</v>
      </c>
      <c r="Z191" s="17">
        <f t="shared" si="1185"/>
        <v>71.043000000000006</v>
      </c>
      <c r="AA191" s="31">
        <f t="shared" si="1186"/>
        <v>0.94300000000001205</v>
      </c>
      <c r="AB191" s="17">
        <f t="shared" si="1187"/>
        <v>9.5519999999999996</v>
      </c>
      <c r="AC191" s="31">
        <f t="shared" si="1188"/>
        <v>0.35200000000000031</v>
      </c>
      <c r="AD191" s="17">
        <f t="shared" si="1189"/>
        <v>219.29799999999997</v>
      </c>
      <c r="AE191" s="31">
        <f t="shared" si="1190"/>
        <v>0.2979999999999734</v>
      </c>
      <c r="AF191" s="28"/>
      <c r="AG191" s="24"/>
      <c r="AH191" s="42"/>
      <c r="AI191" s="25"/>
      <c r="AJ191" s="17">
        <f t="shared" si="1191"/>
        <v>199.59899999999999</v>
      </c>
      <c r="AK191" s="17">
        <f t="shared" si="1192"/>
        <v>0.39900000000000801</v>
      </c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J191" s="17"/>
      <c r="BK191" s="17"/>
      <c r="BL191" s="17"/>
    </row>
    <row r="192" spans="6:64" s="19" customFormat="1" x14ac:dyDescent="0.2">
      <c r="F192" s="23">
        <f t="shared" si="1193"/>
        <v>195</v>
      </c>
      <c r="G192" s="4">
        <f t="shared" si="1193"/>
        <v>42564</v>
      </c>
      <c r="H192" s="10" t="s">
        <v>40</v>
      </c>
      <c r="I192" s="84"/>
      <c r="J192" s="84"/>
      <c r="K192" s="10"/>
      <c r="L192" s="19" t="s">
        <v>155</v>
      </c>
      <c r="N192" s="20">
        <v>200.4</v>
      </c>
      <c r="O192" s="20">
        <v>24.9</v>
      </c>
      <c r="P192" s="20">
        <v>45</v>
      </c>
      <c r="Q192" s="20">
        <v>35.5</v>
      </c>
      <c r="R192" s="13">
        <v>4.5999999999999996</v>
      </c>
      <c r="S192" s="67">
        <f t="shared" ref="S192" si="1194">SUM(O192:R192)</f>
        <v>110</v>
      </c>
      <c r="T192" s="20">
        <f t="shared" ref="T192" si="1195">+N192-N193</f>
        <v>1.8000000000000114</v>
      </c>
      <c r="U192" s="13">
        <f t="shared" ref="U192" si="1196">+N192-U$5</f>
        <v>0.80000000000001137</v>
      </c>
      <c r="V192" s="12">
        <f t="shared" ref="V192" si="1197">+$N192*O192/100</f>
        <v>49.8996</v>
      </c>
      <c r="W192" s="13">
        <f t="shared" ref="W192" si="1198">+V192-W$5</f>
        <v>0.79959999999999809</v>
      </c>
      <c r="X192" s="3">
        <f t="shared" ref="X192" si="1199">+$N192*P192/100</f>
        <v>90.18</v>
      </c>
      <c r="Y192" s="13">
        <f t="shared" ref="Y192" si="1200">+X192-Y$5</f>
        <v>-0.41999999999998749</v>
      </c>
      <c r="Z192" s="3">
        <f t="shared" ref="Z192" si="1201">+$N192*Q192/100</f>
        <v>71.141999999999996</v>
      </c>
      <c r="AA192" s="13">
        <f t="shared" ref="AA192" si="1202">+Z192-AA$5</f>
        <v>1.0420000000000016</v>
      </c>
      <c r="AB192" s="3">
        <f t="shared" ref="AB192" si="1203">+$N192*R192/100</f>
        <v>9.218399999999999</v>
      </c>
      <c r="AC192" s="13">
        <f t="shared" ref="AC192" si="1204">+AB192-AC$5</f>
        <v>1.839999999999975E-2</v>
      </c>
      <c r="AD192" s="3">
        <f t="shared" ref="AD192" si="1205">+V192+X192+Z192+AB192</f>
        <v>220.44</v>
      </c>
      <c r="AE192" s="13">
        <f t="shared" ref="AE192" si="1206">+AD192-AE$5</f>
        <v>1.4399999999999977</v>
      </c>
      <c r="AF192" s="27"/>
      <c r="AG192" s="23"/>
      <c r="AH192" s="39"/>
      <c r="AI192" s="21"/>
      <c r="AJ192" s="3">
        <f t="shared" ref="AJ192" si="1207">(+V192+Z192)*$AJ$4+$AJ$5</f>
        <v>201.04159999999999</v>
      </c>
      <c r="AK192" s="3">
        <f t="shared" ref="AK192" si="1208">+W192+AA192</f>
        <v>1.8415999999999997</v>
      </c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J192" s="20"/>
      <c r="BK192" s="20"/>
      <c r="BL192" s="20"/>
    </row>
    <row r="193" spans="1:64" s="19" customFormat="1" x14ac:dyDescent="0.2">
      <c r="F193" s="23">
        <f t="shared" si="1193"/>
        <v>194</v>
      </c>
      <c r="G193" s="4">
        <f t="shared" si="1193"/>
        <v>42563</v>
      </c>
      <c r="H193" s="10" t="s">
        <v>38</v>
      </c>
      <c r="I193" s="84"/>
      <c r="J193" s="84"/>
      <c r="K193" s="10"/>
      <c r="L193" s="19" t="s">
        <v>153</v>
      </c>
      <c r="N193" s="20">
        <v>198.6</v>
      </c>
      <c r="O193" s="20">
        <v>24.4</v>
      </c>
      <c r="P193" s="20">
        <v>45.5</v>
      </c>
      <c r="Q193" s="20">
        <v>35.200000000000003</v>
      </c>
      <c r="R193" s="13">
        <v>4.5999999999999996</v>
      </c>
      <c r="S193" s="67">
        <f t="shared" ref="S193:S194" si="1209">SUM(O193:R193)</f>
        <v>109.7</v>
      </c>
      <c r="T193" s="20">
        <f t="shared" ref="T193:T194" si="1210">+N193-N194</f>
        <v>-2</v>
      </c>
      <c r="U193" s="13">
        <f t="shared" ref="U193:U194" si="1211">+N193-U$5</f>
        <v>-1</v>
      </c>
      <c r="V193" s="12">
        <f t="shared" ref="V193:V194" si="1212">+$N193*O193/100</f>
        <v>48.45839999999999</v>
      </c>
      <c r="W193" s="13">
        <f t="shared" ref="W193:W194" si="1213">+V193-W$5</f>
        <v>-0.64160000000001105</v>
      </c>
      <c r="X193" s="3">
        <f t="shared" ref="X193:X194" si="1214">+$N193*P193/100</f>
        <v>90.363</v>
      </c>
      <c r="Y193" s="13">
        <f t="shared" ref="Y193:Y194" si="1215">+X193-Y$5</f>
        <v>-0.23699999999999477</v>
      </c>
      <c r="Z193" s="3">
        <f t="shared" ref="Z193:Z194" si="1216">+$N193*Q193/100</f>
        <v>69.907200000000003</v>
      </c>
      <c r="AA193" s="13">
        <f t="shared" ref="AA193:AA194" si="1217">+Z193-AA$5</f>
        <v>-0.1927999999999912</v>
      </c>
      <c r="AB193" s="3">
        <f t="shared" ref="AB193:AB194" si="1218">+$N193*R193/100</f>
        <v>9.1356000000000002</v>
      </c>
      <c r="AC193" s="13">
        <f t="shared" ref="AC193:AC194" si="1219">+AB193-AC$5</f>
        <v>-6.4399999999999125E-2</v>
      </c>
      <c r="AD193" s="3">
        <f t="shared" ref="AD193:AD194" si="1220">+V193+X193+Z193+AB193</f>
        <v>217.86419999999998</v>
      </c>
      <c r="AE193" s="13">
        <f t="shared" ref="AE193:AE194" si="1221">+AD193-AE$5</f>
        <v>-1.1358000000000175</v>
      </c>
      <c r="AF193" s="27"/>
      <c r="AG193" s="23"/>
      <c r="AH193" s="39"/>
      <c r="AI193" s="21"/>
      <c r="AJ193" s="3">
        <f t="shared" ref="AJ193:AJ194" si="1222">(+V193+Z193)*$AJ$4+$AJ$5</f>
        <v>198.3656</v>
      </c>
      <c r="AK193" s="3">
        <f t="shared" ref="AK193:AK194" si="1223">+W193+AA193</f>
        <v>-0.83440000000000225</v>
      </c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J193" s="20"/>
      <c r="BK193" s="20"/>
      <c r="BL193" s="20"/>
    </row>
    <row r="194" spans="1:64" s="19" customFormat="1" x14ac:dyDescent="0.2">
      <c r="F194" s="23">
        <f t="shared" si="1193"/>
        <v>193</v>
      </c>
      <c r="G194" s="4">
        <f t="shared" si="1193"/>
        <v>42562</v>
      </c>
      <c r="H194" s="10" t="s">
        <v>20</v>
      </c>
      <c r="I194" s="84"/>
      <c r="J194" s="84"/>
      <c r="K194" s="10"/>
      <c r="N194" s="20">
        <v>200.6</v>
      </c>
      <c r="O194" s="20">
        <v>24.8</v>
      </c>
      <c r="P194" s="20">
        <v>45</v>
      </c>
      <c r="Q194" s="20">
        <v>35.4</v>
      </c>
      <c r="R194" s="13">
        <v>4.5999999999999996</v>
      </c>
      <c r="S194" s="67">
        <f t="shared" si="1209"/>
        <v>109.79999999999998</v>
      </c>
      <c r="T194" s="20">
        <f t="shared" si="1210"/>
        <v>-1.4000000000000057</v>
      </c>
      <c r="U194" s="13">
        <f t="shared" si="1211"/>
        <v>1</v>
      </c>
      <c r="V194" s="12">
        <f t="shared" si="1212"/>
        <v>49.748800000000003</v>
      </c>
      <c r="W194" s="13">
        <f t="shared" si="1213"/>
        <v>0.64880000000000138</v>
      </c>
      <c r="X194" s="3">
        <f t="shared" si="1214"/>
        <v>90.27</v>
      </c>
      <c r="Y194" s="13">
        <f t="shared" si="1215"/>
        <v>-0.32999999999999829</v>
      </c>
      <c r="Z194" s="3">
        <f t="shared" si="1216"/>
        <v>71.0124</v>
      </c>
      <c r="AA194" s="13">
        <f t="shared" si="1217"/>
        <v>0.91240000000000521</v>
      </c>
      <c r="AB194" s="3">
        <f t="shared" si="1218"/>
        <v>9.2275999999999989</v>
      </c>
      <c r="AC194" s="13">
        <f t="shared" si="1219"/>
        <v>2.7599999999999625E-2</v>
      </c>
      <c r="AD194" s="3">
        <f t="shared" si="1220"/>
        <v>220.25880000000001</v>
      </c>
      <c r="AE194" s="13">
        <f t="shared" si="1221"/>
        <v>1.2588000000000079</v>
      </c>
      <c r="AF194" s="27"/>
      <c r="AG194" s="23"/>
      <c r="AH194" s="39"/>
      <c r="AI194" s="21"/>
      <c r="AJ194" s="3">
        <f t="shared" si="1222"/>
        <v>200.7612</v>
      </c>
      <c r="AK194" s="3">
        <f t="shared" si="1223"/>
        <v>1.5612000000000066</v>
      </c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J194" s="20"/>
      <c r="BK194" s="20"/>
      <c r="BL194" s="20"/>
    </row>
    <row r="195" spans="1:64" s="19" customFormat="1" x14ac:dyDescent="0.2">
      <c r="F195" s="23">
        <f t="shared" si="1193"/>
        <v>192</v>
      </c>
      <c r="G195" s="4">
        <f t="shared" si="1193"/>
        <v>42561</v>
      </c>
      <c r="H195" s="10" t="s">
        <v>35</v>
      </c>
      <c r="I195" s="84"/>
      <c r="J195" s="84"/>
      <c r="K195" s="10"/>
      <c r="L195" s="19" t="s">
        <v>154</v>
      </c>
      <c r="N195" s="20">
        <v>202</v>
      </c>
      <c r="O195" s="20">
        <v>25.1</v>
      </c>
      <c r="P195" s="20">
        <v>44.7</v>
      </c>
      <c r="Q195" s="20">
        <v>35.4</v>
      </c>
      <c r="R195" s="13">
        <v>4.5999999999999996</v>
      </c>
      <c r="S195" s="67">
        <f t="shared" ref="S195:S196" si="1224">SUM(O195:R195)</f>
        <v>109.80000000000001</v>
      </c>
      <c r="T195" s="20">
        <f t="shared" ref="T195:T196" si="1225">+N195-N196</f>
        <v>-0.40000000000000568</v>
      </c>
      <c r="U195" s="13">
        <f t="shared" ref="U195:U196" si="1226">+N195-U$5</f>
        <v>2.4000000000000057</v>
      </c>
      <c r="V195" s="12">
        <f t="shared" ref="V195:V196" si="1227">+$N195*O195/100</f>
        <v>50.702000000000005</v>
      </c>
      <c r="W195" s="13">
        <f t="shared" ref="W195:W196" si="1228">+V195-W$5</f>
        <v>1.6020000000000039</v>
      </c>
      <c r="X195" s="3">
        <f t="shared" ref="X195:X196" si="1229">+$N195*P195/100</f>
        <v>90.294000000000011</v>
      </c>
      <c r="Y195" s="13">
        <f t="shared" ref="Y195:Y196" si="1230">+X195-Y$5</f>
        <v>-0.30599999999998317</v>
      </c>
      <c r="Z195" s="3">
        <f t="shared" ref="Z195:Z196" si="1231">+$N195*Q195/100</f>
        <v>71.507999999999996</v>
      </c>
      <c r="AA195" s="13">
        <f t="shared" ref="AA195:AA196" si="1232">+Z195-AA$5</f>
        <v>1.4080000000000013</v>
      </c>
      <c r="AB195" s="3">
        <f t="shared" ref="AB195:AB196" si="1233">+$N195*R195/100</f>
        <v>9.2919999999999998</v>
      </c>
      <c r="AC195" s="13">
        <f t="shared" ref="AC195:AC196" si="1234">+AB195-AC$5</f>
        <v>9.2000000000000526E-2</v>
      </c>
      <c r="AD195" s="3">
        <f t="shared" ref="AD195:AD196" si="1235">+V195+X195+Z195+AB195</f>
        <v>221.79600000000002</v>
      </c>
      <c r="AE195" s="13">
        <f t="shared" ref="AE195:AE196" si="1236">+AD195-AE$5</f>
        <v>2.7960000000000207</v>
      </c>
      <c r="AF195" s="27"/>
      <c r="AG195" s="23"/>
      <c r="AH195" s="39"/>
      <c r="AI195" s="21"/>
      <c r="AJ195" s="3">
        <f t="shared" ref="AJ195:AJ196" si="1237">(+V195+Z195)*$AJ$4+$AJ$5</f>
        <v>202.21</v>
      </c>
      <c r="AK195" s="3">
        <f t="shared" ref="AK195:AK196" si="1238">+W195+AA195</f>
        <v>3.0100000000000051</v>
      </c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J195" s="20"/>
      <c r="BK195" s="20"/>
      <c r="BL195" s="20"/>
    </row>
    <row r="196" spans="1:64" s="19" customFormat="1" x14ac:dyDescent="0.2">
      <c r="F196" s="43">
        <f t="shared" si="1193"/>
        <v>191</v>
      </c>
      <c r="G196" s="4">
        <f t="shared" si="1193"/>
        <v>42560</v>
      </c>
      <c r="H196" s="44" t="s">
        <v>29</v>
      </c>
      <c r="I196" s="35"/>
      <c r="J196" s="35"/>
      <c r="K196" s="44"/>
      <c r="L196" s="19" t="s">
        <v>152</v>
      </c>
      <c r="N196" s="20">
        <v>202.4</v>
      </c>
      <c r="O196" s="20">
        <v>25.3</v>
      </c>
      <c r="P196" s="20">
        <v>44.5</v>
      </c>
      <c r="Q196" s="20">
        <v>35.200000000000003</v>
      </c>
      <c r="R196" s="13">
        <v>4.5999999999999996</v>
      </c>
      <c r="S196" s="67">
        <f t="shared" si="1224"/>
        <v>109.6</v>
      </c>
      <c r="T196" s="20">
        <f t="shared" si="1225"/>
        <v>3.2000000000000171</v>
      </c>
      <c r="U196" s="13">
        <f t="shared" si="1226"/>
        <v>2.8000000000000114</v>
      </c>
      <c r="V196" s="12">
        <f t="shared" si="1227"/>
        <v>51.2072</v>
      </c>
      <c r="W196" s="13">
        <f t="shared" si="1228"/>
        <v>2.1071999999999989</v>
      </c>
      <c r="X196" s="3">
        <f t="shared" si="1229"/>
        <v>90.068000000000012</v>
      </c>
      <c r="Y196" s="13">
        <f t="shared" si="1230"/>
        <v>-0.53199999999998226</v>
      </c>
      <c r="Z196" s="3">
        <f t="shared" si="1231"/>
        <v>71.244799999999998</v>
      </c>
      <c r="AA196" s="13">
        <f t="shared" si="1232"/>
        <v>1.1448000000000036</v>
      </c>
      <c r="AB196" s="3">
        <f t="shared" si="1233"/>
        <v>9.3103999999999996</v>
      </c>
      <c r="AC196" s="13">
        <f t="shared" si="1234"/>
        <v>0.11040000000000028</v>
      </c>
      <c r="AD196" s="3">
        <f t="shared" si="1235"/>
        <v>221.8304</v>
      </c>
      <c r="AE196" s="13">
        <f t="shared" si="1236"/>
        <v>2.8303999999999974</v>
      </c>
      <c r="AF196" s="27"/>
      <c r="AG196" s="23"/>
      <c r="AH196" s="39"/>
      <c r="AI196" s="21"/>
      <c r="AJ196" s="3">
        <f t="shared" si="1237"/>
        <v>202.452</v>
      </c>
      <c r="AK196" s="3">
        <f t="shared" si="1238"/>
        <v>3.2520000000000024</v>
      </c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J196" s="20"/>
      <c r="BK196" s="20"/>
      <c r="BL196" s="20"/>
    </row>
    <row r="197" spans="1:64" s="19" customFormat="1" x14ac:dyDescent="0.2">
      <c r="F197" s="23">
        <f t="shared" si="1193"/>
        <v>190</v>
      </c>
      <c r="G197" s="4">
        <f t="shared" si="1193"/>
        <v>42559</v>
      </c>
      <c r="H197" s="10" t="s">
        <v>59</v>
      </c>
      <c r="I197" s="84"/>
      <c r="J197" s="84"/>
      <c r="K197" s="10"/>
      <c r="L197" s="19" t="s">
        <v>151</v>
      </c>
      <c r="N197" s="20">
        <v>199.2</v>
      </c>
      <c r="O197" s="20">
        <v>24.5</v>
      </c>
      <c r="P197" s="20">
        <v>45.3</v>
      </c>
      <c r="Q197" s="20">
        <v>35.4</v>
      </c>
      <c r="R197" s="13">
        <v>4.5999999999999996</v>
      </c>
      <c r="S197" s="67">
        <f t="shared" ref="S197:S198" si="1239">SUM(O197:R197)</f>
        <v>109.79999999999998</v>
      </c>
      <c r="T197" s="20">
        <f t="shared" ref="T197:T198" si="1240">+N197-N198</f>
        <v>-1.8000000000000114</v>
      </c>
      <c r="U197" s="13">
        <f t="shared" ref="U197:U198" si="1241">+N197-U$5</f>
        <v>-0.40000000000000568</v>
      </c>
      <c r="V197" s="12">
        <f t="shared" ref="V197:V198" si="1242">+$N197*O197/100</f>
        <v>48.803999999999995</v>
      </c>
      <c r="W197" s="13">
        <f t="shared" ref="W197:W198" si="1243">+V197-W$5</f>
        <v>-0.29600000000000648</v>
      </c>
      <c r="X197" s="3">
        <f t="shared" ref="X197:X198" si="1244">+$N197*P197/100</f>
        <v>90.237599999999986</v>
      </c>
      <c r="Y197" s="13">
        <f t="shared" ref="Y197:Y198" si="1245">+X197-Y$5</f>
        <v>-0.36240000000000805</v>
      </c>
      <c r="Z197" s="3">
        <f t="shared" ref="Z197:Z198" si="1246">+$N197*Q197/100</f>
        <v>70.516799999999989</v>
      </c>
      <c r="AA197" s="13">
        <f t="shared" ref="AA197:AA198" si="1247">+Z197-AA$5</f>
        <v>0.41679999999999495</v>
      </c>
      <c r="AB197" s="3">
        <f t="shared" ref="AB197:AB198" si="1248">+$N197*R197/100</f>
        <v>9.163199999999998</v>
      </c>
      <c r="AC197" s="13">
        <f t="shared" ref="AC197:AC198" si="1249">+AB197-AC$5</f>
        <v>-3.6800000000001276E-2</v>
      </c>
      <c r="AD197" s="3">
        <f t="shared" ref="AD197:AD198" si="1250">+V197+X197+Z197+AB197</f>
        <v>218.72159999999997</v>
      </c>
      <c r="AE197" s="13">
        <f t="shared" ref="AE197:AE198" si="1251">+AD197-AE$5</f>
        <v>-0.27840000000003329</v>
      </c>
      <c r="AF197" s="27"/>
      <c r="AG197" s="23"/>
      <c r="AH197" s="39"/>
      <c r="AI197" s="21"/>
      <c r="AJ197" s="3">
        <f t="shared" ref="AJ197:AJ198" si="1252">(+V197+Z197)*$AJ$4+$AJ$5</f>
        <v>199.32079999999999</v>
      </c>
      <c r="AK197" s="3">
        <f t="shared" ref="AK197:AK198" si="1253">+W197+AA197</f>
        <v>0.12079999999998847</v>
      </c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J197" s="20"/>
      <c r="BK197" s="20"/>
      <c r="BL197" s="20"/>
    </row>
    <row r="198" spans="1:64" s="18" customFormat="1" x14ac:dyDescent="0.2">
      <c r="F198" s="24">
        <f t="shared" ref="F198:F204" si="1254">+F199+1</f>
        <v>189</v>
      </c>
      <c r="G198" s="15">
        <f>+G199+1</f>
        <v>42558</v>
      </c>
      <c r="H198" s="16" t="s">
        <v>36</v>
      </c>
      <c r="I198" s="85"/>
      <c r="J198" s="85"/>
      <c r="K198" s="16"/>
      <c r="N198" s="17">
        <v>201</v>
      </c>
      <c r="O198" s="17">
        <v>25.1</v>
      </c>
      <c r="P198" s="17">
        <v>44.8</v>
      </c>
      <c r="Q198" s="17">
        <v>35.1</v>
      </c>
      <c r="R198" s="31">
        <v>4.5999999999999996</v>
      </c>
      <c r="S198" s="68">
        <f t="shared" si="1239"/>
        <v>109.6</v>
      </c>
      <c r="T198" s="17">
        <f t="shared" si="1240"/>
        <v>0.19999999999998863</v>
      </c>
      <c r="U198" s="31">
        <f t="shared" si="1241"/>
        <v>1.4000000000000057</v>
      </c>
      <c r="V198" s="32">
        <f t="shared" si="1242"/>
        <v>50.451000000000001</v>
      </c>
      <c r="W198" s="31">
        <f t="shared" si="1243"/>
        <v>1.3509999999999991</v>
      </c>
      <c r="X198" s="17">
        <f t="shared" si="1244"/>
        <v>90.047999999999988</v>
      </c>
      <c r="Y198" s="31">
        <f t="shared" si="1245"/>
        <v>-0.55200000000000671</v>
      </c>
      <c r="Z198" s="17">
        <f t="shared" si="1246"/>
        <v>70.551000000000002</v>
      </c>
      <c r="AA198" s="31">
        <f t="shared" si="1247"/>
        <v>0.45100000000000762</v>
      </c>
      <c r="AB198" s="17">
        <f t="shared" si="1248"/>
        <v>9.2459999999999987</v>
      </c>
      <c r="AC198" s="31">
        <f t="shared" si="1249"/>
        <v>4.5999999999999375E-2</v>
      </c>
      <c r="AD198" s="17">
        <f t="shared" si="1250"/>
        <v>220.29600000000002</v>
      </c>
      <c r="AE198" s="31">
        <f t="shared" si="1251"/>
        <v>1.2960000000000207</v>
      </c>
      <c r="AF198" s="28"/>
      <c r="AG198" s="24"/>
      <c r="AH198" s="42"/>
      <c r="AI198" s="25"/>
      <c r="AJ198" s="17">
        <f t="shared" si="1252"/>
        <v>201.00200000000001</v>
      </c>
      <c r="AK198" s="17">
        <f t="shared" si="1253"/>
        <v>1.8020000000000067</v>
      </c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J198" s="17"/>
      <c r="BK198" s="17"/>
      <c r="BL198" s="17"/>
    </row>
    <row r="199" spans="1:64" x14ac:dyDescent="0.2">
      <c r="F199" s="23">
        <f t="shared" si="1254"/>
        <v>188</v>
      </c>
      <c r="G199" s="4">
        <f t="shared" ref="G199:G204" si="1255">+G200+1</f>
        <v>42557</v>
      </c>
      <c r="H199" s="10" t="s">
        <v>40</v>
      </c>
      <c r="I199" s="84"/>
      <c r="J199" s="84"/>
      <c r="K199" s="10"/>
      <c r="L199" t="s">
        <v>150</v>
      </c>
      <c r="N199" s="3">
        <v>200.8</v>
      </c>
      <c r="O199" s="3">
        <v>25</v>
      </c>
      <c r="P199" s="3">
        <v>44.8</v>
      </c>
      <c r="Q199" s="3">
        <v>35.200000000000003</v>
      </c>
      <c r="R199" s="13">
        <v>4.5999999999999996</v>
      </c>
      <c r="S199" s="67">
        <f t="shared" ref="S199" si="1256">SUM(O199:R199)</f>
        <v>109.6</v>
      </c>
      <c r="T199" s="20">
        <f t="shared" ref="T199" si="1257">+N199-N200</f>
        <v>-2</v>
      </c>
      <c r="U199" s="13">
        <f t="shared" ref="U199" si="1258">+N199-U$5</f>
        <v>1.2000000000000171</v>
      </c>
      <c r="V199" s="12">
        <f t="shared" ref="V199" si="1259">+$N199*O199/100</f>
        <v>50.2</v>
      </c>
      <c r="W199" s="13">
        <f t="shared" ref="W199" si="1260">+V199-W$5</f>
        <v>1.1000000000000014</v>
      </c>
      <c r="X199" s="3">
        <f t="shared" ref="X199" si="1261">+$N199*P199/100</f>
        <v>89.958399999999997</v>
      </c>
      <c r="Y199" s="13">
        <f t="shared" ref="Y199" si="1262">+X199-Y$5</f>
        <v>-0.64159999999999684</v>
      </c>
      <c r="Z199" s="3">
        <f t="shared" ref="Z199" si="1263">+$N199*Q199/100</f>
        <v>70.681600000000003</v>
      </c>
      <c r="AA199" s="13">
        <f t="shared" ref="AA199" si="1264">+Z199-AA$5</f>
        <v>0.58160000000000878</v>
      </c>
      <c r="AB199" s="3">
        <f t="shared" ref="AB199" si="1265">+$N199*R199/100</f>
        <v>9.2367999999999988</v>
      </c>
      <c r="AC199" s="13">
        <f t="shared" ref="AC199" si="1266">+AB199-AC$5</f>
        <v>3.67999999999995E-2</v>
      </c>
      <c r="AD199" s="3">
        <f t="shared" ref="AD199" si="1267">+V199+X199+Z199+AB199</f>
        <v>220.07679999999999</v>
      </c>
      <c r="AE199" s="13">
        <f t="shared" ref="AE199" si="1268">+AD199-AE$5</f>
        <v>1.0767999999999915</v>
      </c>
      <c r="AF199" s="27"/>
      <c r="AG199" s="23"/>
      <c r="AH199" s="39"/>
      <c r="AJ199" s="3">
        <f t="shared" ref="AJ199" si="1269">(+V199+Z199)*$AJ$4+$AJ$5</f>
        <v>200.88159999999999</v>
      </c>
      <c r="AK199" s="3">
        <f t="shared" ref="AK199" si="1270">+W199+AA199</f>
        <v>1.6816000000000102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J199" s="3"/>
      <c r="BK199" s="3"/>
      <c r="BL199" s="3"/>
    </row>
    <row r="200" spans="1:64" x14ac:dyDescent="0.2">
      <c r="F200" s="23">
        <f t="shared" si="1254"/>
        <v>187</v>
      </c>
      <c r="G200" s="4">
        <f t="shared" si="1255"/>
        <v>42556</v>
      </c>
      <c r="H200" s="10" t="s">
        <v>38</v>
      </c>
      <c r="I200" s="84"/>
      <c r="J200" s="84"/>
      <c r="K200" s="10" t="s">
        <v>157</v>
      </c>
      <c r="L200" t="s">
        <v>149</v>
      </c>
      <c r="N200" s="3">
        <v>202.8</v>
      </c>
      <c r="O200" s="3">
        <v>25.6</v>
      </c>
      <c r="P200" s="3">
        <v>44.4</v>
      </c>
      <c r="Q200" s="3">
        <v>35</v>
      </c>
      <c r="R200" s="13">
        <v>4.5999999999999996</v>
      </c>
      <c r="S200" s="67">
        <f t="shared" ref="S200:S201" si="1271">SUM(O200:R200)</f>
        <v>109.6</v>
      </c>
      <c r="T200" s="20">
        <f t="shared" ref="T200:T201" si="1272">+N200-N201</f>
        <v>0.40000000000000568</v>
      </c>
      <c r="U200" s="13">
        <f t="shared" ref="U200:U201" si="1273">+N200-U$5</f>
        <v>3.2000000000000171</v>
      </c>
      <c r="V200" s="12">
        <f t="shared" ref="V200:V201" si="1274">+$N200*O200/100</f>
        <v>51.916800000000002</v>
      </c>
      <c r="W200" s="13">
        <f t="shared" ref="W200:W201" si="1275">+V200-W$5</f>
        <v>2.8168000000000006</v>
      </c>
      <c r="X200" s="3">
        <f t="shared" ref="X200:X201" si="1276">+$N200*P200/100</f>
        <v>90.043199999999999</v>
      </c>
      <c r="Y200" s="13">
        <f t="shared" ref="Y200:Y201" si="1277">+X200-Y$5</f>
        <v>-0.55679999999999552</v>
      </c>
      <c r="Z200" s="3">
        <f t="shared" ref="Z200:Z201" si="1278">+$N200*Q200/100</f>
        <v>70.98</v>
      </c>
      <c r="AA200" s="13">
        <f t="shared" ref="AA200:AA201" si="1279">+Z200-AA$5</f>
        <v>0.88000000000000966</v>
      </c>
      <c r="AB200" s="3">
        <f t="shared" ref="AB200:AB201" si="1280">+$N200*R200/100</f>
        <v>9.3287999999999993</v>
      </c>
      <c r="AC200" s="13">
        <f t="shared" ref="AC200:AC201" si="1281">+AB200-AC$5</f>
        <v>0.12880000000000003</v>
      </c>
      <c r="AD200" s="3">
        <f t="shared" ref="AD200:AD201" si="1282">+V200+X200+Z200+AB200</f>
        <v>222.2688</v>
      </c>
      <c r="AE200" s="13">
        <f t="shared" ref="AE200:AE201" si="1283">+AD200-AE$5</f>
        <v>3.2687999999999988</v>
      </c>
      <c r="AF200" s="27"/>
      <c r="AG200" s="23"/>
      <c r="AH200" s="39"/>
      <c r="AJ200" s="3">
        <f t="shared" ref="AJ200:AJ201" si="1284">(+V200+Z200)*$AJ$4+$AJ$5</f>
        <v>202.89680000000001</v>
      </c>
      <c r="AK200" s="3">
        <f t="shared" ref="AK200:AK201" si="1285">+W200+AA200</f>
        <v>3.6968000000000103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J200" s="3"/>
      <c r="BK200" s="3"/>
      <c r="BL200" s="3"/>
    </row>
    <row r="201" spans="1:64" x14ac:dyDescent="0.2">
      <c r="F201" s="23">
        <f t="shared" si="1254"/>
        <v>186</v>
      </c>
      <c r="G201" s="4">
        <f t="shared" si="1255"/>
        <v>42555</v>
      </c>
      <c r="H201" s="10" t="s">
        <v>20</v>
      </c>
      <c r="I201" s="84"/>
      <c r="J201" s="84"/>
      <c r="K201" s="10"/>
      <c r="L201" t="s">
        <v>148</v>
      </c>
      <c r="N201" s="3">
        <v>202.4</v>
      </c>
      <c r="O201" s="3">
        <v>25.5</v>
      </c>
      <c r="P201" s="3">
        <v>44.6</v>
      </c>
      <c r="Q201" s="3">
        <v>34.700000000000003</v>
      </c>
      <c r="R201" s="13">
        <v>4.5999999999999996</v>
      </c>
      <c r="S201" s="67">
        <f t="shared" si="1271"/>
        <v>109.39999999999999</v>
      </c>
      <c r="T201" s="20">
        <f t="shared" si="1272"/>
        <v>0.40000000000000568</v>
      </c>
      <c r="U201" s="13">
        <f t="shared" si="1273"/>
        <v>2.8000000000000114</v>
      </c>
      <c r="V201" s="12">
        <f t="shared" si="1274"/>
        <v>51.611999999999995</v>
      </c>
      <c r="W201" s="13">
        <f t="shared" si="1275"/>
        <v>2.5119999999999933</v>
      </c>
      <c r="X201" s="3">
        <f t="shared" si="1276"/>
        <v>90.270400000000009</v>
      </c>
      <c r="Y201" s="13">
        <f t="shared" si="1277"/>
        <v>-0.32959999999998502</v>
      </c>
      <c r="Z201" s="3">
        <f t="shared" si="1278"/>
        <v>70.232800000000012</v>
      </c>
      <c r="AA201" s="13">
        <f t="shared" si="1279"/>
        <v>0.13280000000001735</v>
      </c>
      <c r="AB201" s="3">
        <f t="shared" si="1280"/>
        <v>9.3103999999999996</v>
      </c>
      <c r="AC201" s="13">
        <f t="shared" si="1281"/>
        <v>0.11040000000000028</v>
      </c>
      <c r="AD201" s="3">
        <f t="shared" si="1282"/>
        <v>221.4256</v>
      </c>
      <c r="AE201" s="13">
        <f t="shared" si="1283"/>
        <v>2.4256000000000029</v>
      </c>
      <c r="AF201" s="27"/>
      <c r="AG201" s="23"/>
      <c r="AH201" s="39"/>
      <c r="AJ201" s="3">
        <f t="shared" si="1284"/>
        <v>201.84480000000002</v>
      </c>
      <c r="AK201" s="3">
        <f t="shared" si="1285"/>
        <v>2.6448000000000107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J201" s="3"/>
      <c r="BK201" s="3"/>
      <c r="BL201" s="3"/>
    </row>
    <row r="202" spans="1:64" x14ac:dyDescent="0.2">
      <c r="F202" s="23">
        <f t="shared" si="1254"/>
        <v>185</v>
      </c>
      <c r="G202" s="4">
        <f t="shared" si="1255"/>
        <v>42554</v>
      </c>
      <c r="H202" s="10" t="s">
        <v>35</v>
      </c>
      <c r="I202" s="84"/>
      <c r="J202" s="84"/>
      <c r="K202" s="10"/>
      <c r="L202" t="s">
        <v>147</v>
      </c>
      <c r="N202" s="3">
        <v>202</v>
      </c>
      <c r="O202" s="3">
        <v>25.1</v>
      </c>
      <c r="P202" s="3">
        <v>44.7</v>
      </c>
      <c r="Q202" s="3">
        <v>35.700000000000003</v>
      </c>
      <c r="R202" s="13">
        <v>4.5999999999999996</v>
      </c>
      <c r="S202" s="67">
        <f t="shared" ref="S202" si="1286">SUM(O202:R202)</f>
        <v>110.10000000000001</v>
      </c>
      <c r="T202" s="20">
        <f t="shared" ref="T202" si="1287">+N202-N203</f>
        <v>-0.19999999999998863</v>
      </c>
      <c r="U202" s="13">
        <f t="shared" ref="U202" si="1288">+N202-U$5</f>
        <v>2.4000000000000057</v>
      </c>
      <c r="V202" s="12">
        <f t="shared" ref="V202" si="1289">+$N202*O202/100</f>
        <v>50.702000000000005</v>
      </c>
      <c r="W202" s="13">
        <f t="shared" ref="W202" si="1290">+V202-W$5</f>
        <v>1.6020000000000039</v>
      </c>
      <c r="X202" s="3">
        <f t="shared" ref="X202" si="1291">+$N202*P202/100</f>
        <v>90.294000000000011</v>
      </c>
      <c r="Y202" s="13">
        <f t="shared" ref="Y202" si="1292">+X202-Y$5</f>
        <v>-0.30599999999998317</v>
      </c>
      <c r="Z202" s="3">
        <f t="shared" ref="Z202" si="1293">+$N202*Q202/100</f>
        <v>72.114000000000004</v>
      </c>
      <c r="AA202" s="13">
        <f t="shared" ref="AA202" si="1294">+Z202-AA$5</f>
        <v>2.01400000000001</v>
      </c>
      <c r="AB202" s="3">
        <f t="shared" ref="AB202" si="1295">+$N202*R202/100</f>
        <v>9.2919999999999998</v>
      </c>
      <c r="AC202" s="13">
        <f t="shared" ref="AC202" si="1296">+AB202-AC$5</f>
        <v>9.2000000000000526E-2</v>
      </c>
      <c r="AD202" s="3">
        <f t="shared" ref="AD202" si="1297">+V202+X202+Z202+AB202</f>
        <v>222.40200000000002</v>
      </c>
      <c r="AE202" s="13">
        <f t="shared" ref="AE202" si="1298">+AD202-AE$5</f>
        <v>3.4020000000000152</v>
      </c>
      <c r="AF202" s="27"/>
      <c r="AG202" s="23"/>
      <c r="AH202" s="39"/>
      <c r="AJ202" s="3">
        <f t="shared" ref="AJ202" si="1299">(+V202+Z202)*$AJ$4+$AJ$5</f>
        <v>202.816</v>
      </c>
      <c r="AK202" s="3">
        <f t="shared" ref="AK202" si="1300">+W202+AA202</f>
        <v>3.6160000000000139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J202" s="3"/>
      <c r="BK202" s="3"/>
      <c r="BL202" s="3"/>
    </row>
    <row r="203" spans="1:64" x14ac:dyDescent="0.2">
      <c r="F203" s="43">
        <f t="shared" si="1254"/>
        <v>184</v>
      </c>
      <c r="G203" s="4">
        <f t="shared" si="1255"/>
        <v>42553</v>
      </c>
      <c r="H203" s="44" t="s">
        <v>29</v>
      </c>
      <c r="I203" s="35"/>
      <c r="J203" s="35"/>
      <c r="K203" s="44"/>
      <c r="L203" t="s">
        <v>146</v>
      </c>
      <c r="N203" s="3">
        <v>202.2</v>
      </c>
      <c r="O203" s="3">
        <v>24.9</v>
      </c>
      <c r="P203" s="3">
        <v>44.5</v>
      </c>
      <c r="Q203" s="3">
        <v>36.200000000000003</v>
      </c>
      <c r="R203" s="13">
        <v>4.8</v>
      </c>
      <c r="S203" s="67">
        <f t="shared" ref="S203" si="1301">SUM(O203:R203)</f>
        <v>110.4</v>
      </c>
      <c r="T203" s="20">
        <f t="shared" ref="T203:T204" si="1302">+N203-N204</f>
        <v>-1</v>
      </c>
      <c r="U203" s="13">
        <f t="shared" ref="U203:U204" si="1303">+N203-U$5</f>
        <v>2.5999999999999943</v>
      </c>
      <c r="V203" s="12">
        <f t="shared" ref="V203:V204" si="1304">+$N203*O203/100</f>
        <v>50.347799999999999</v>
      </c>
      <c r="W203" s="13">
        <f t="shared" ref="W203:W204" si="1305">+V203-W$5</f>
        <v>1.247799999999998</v>
      </c>
      <c r="X203" s="3">
        <f t="shared" ref="X203:X204" si="1306">+$N203*P203/100</f>
        <v>89.978999999999999</v>
      </c>
      <c r="Y203" s="13">
        <f t="shared" ref="Y203:Y204" si="1307">+X203-Y$5</f>
        <v>-0.62099999999999511</v>
      </c>
      <c r="Z203" s="3">
        <f t="shared" ref="Z203:Z204" si="1308">+$N203*Q203/100</f>
        <v>73.196399999999997</v>
      </c>
      <c r="AA203" s="13">
        <f t="shared" ref="AA203:AA204" si="1309">+Z203-AA$5</f>
        <v>3.0964000000000027</v>
      </c>
      <c r="AB203" s="3">
        <f t="shared" ref="AB203:AB204" si="1310">+$N203*R203/100</f>
        <v>9.7055999999999987</v>
      </c>
      <c r="AC203" s="13">
        <f t="shared" ref="AC203:AC204" si="1311">+AB203-AC$5</f>
        <v>0.50559999999999938</v>
      </c>
      <c r="AD203" s="3">
        <f t="shared" ref="AD203:AD204" si="1312">+V203+X203+Z203+AB203</f>
        <v>223.22879999999998</v>
      </c>
      <c r="AE203" s="13">
        <f t="shared" ref="AE203:AE204" si="1313">+AD203-AE$5</f>
        <v>4.2287999999999784</v>
      </c>
      <c r="AF203" s="27"/>
      <c r="AG203" s="23"/>
      <c r="AH203" s="39"/>
      <c r="AJ203" s="3">
        <f t="shared" ref="AJ203:AJ204" si="1314">(+V203+Z203)*$AJ$4+$AJ$5</f>
        <v>203.54419999999999</v>
      </c>
      <c r="AK203" s="3">
        <f t="shared" ref="AK203:AK204" si="1315">+W203+AA203</f>
        <v>4.3442000000000007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J203" s="3"/>
      <c r="BK203" s="3"/>
      <c r="BL203" s="3"/>
    </row>
    <row r="204" spans="1:64" ht="11.4" customHeight="1" x14ac:dyDescent="0.2">
      <c r="F204" s="23">
        <f t="shared" si="1254"/>
        <v>183</v>
      </c>
      <c r="G204" s="4">
        <f t="shared" si="1255"/>
        <v>42552</v>
      </c>
      <c r="H204" s="10" t="s">
        <v>59</v>
      </c>
      <c r="I204" s="84"/>
      <c r="J204" s="84"/>
      <c r="K204" s="10"/>
      <c r="L204" t="s">
        <v>145</v>
      </c>
      <c r="N204" s="3">
        <v>203.2</v>
      </c>
      <c r="O204" s="3">
        <v>25.4</v>
      </c>
      <c r="P204" s="3">
        <v>44.3</v>
      </c>
      <c r="Q204" s="3">
        <v>35.5</v>
      </c>
      <c r="R204" s="13">
        <v>4.5999999999999996</v>
      </c>
      <c r="S204" s="67">
        <f t="shared" ref="S204" si="1316">SUM(O204:R204)</f>
        <v>109.79999999999998</v>
      </c>
      <c r="T204" s="20">
        <f t="shared" si="1302"/>
        <v>0.79999999999998295</v>
      </c>
      <c r="U204" s="13">
        <f t="shared" si="1303"/>
        <v>3.5999999999999943</v>
      </c>
      <c r="V204" s="12">
        <f t="shared" si="1304"/>
        <v>51.6128</v>
      </c>
      <c r="W204" s="13">
        <f t="shared" si="1305"/>
        <v>2.5127999999999986</v>
      </c>
      <c r="X204" s="3">
        <f t="shared" si="1306"/>
        <v>90.017599999999987</v>
      </c>
      <c r="Y204" s="13">
        <f t="shared" si="1307"/>
        <v>-0.58240000000000691</v>
      </c>
      <c r="Z204" s="3">
        <f t="shared" si="1308"/>
        <v>72.135999999999996</v>
      </c>
      <c r="AA204" s="13">
        <f t="shared" si="1309"/>
        <v>2.0360000000000014</v>
      </c>
      <c r="AB204" s="3">
        <f t="shared" si="1310"/>
        <v>9.3471999999999991</v>
      </c>
      <c r="AC204" s="13">
        <f t="shared" si="1311"/>
        <v>0.14719999999999978</v>
      </c>
      <c r="AD204" s="3">
        <f t="shared" si="1312"/>
        <v>223.11359999999996</v>
      </c>
      <c r="AE204" s="13">
        <f t="shared" si="1313"/>
        <v>4.1135999999999626</v>
      </c>
      <c r="AF204" s="27"/>
      <c r="AG204" s="23"/>
      <c r="AH204" s="39"/>
      <c r="AJ204" s="3">
        <f t="shared" si="1314"/>
        <v>203.74879999999999</v>
      </c>
      <c r="AK204" s="3">
        <f t="shared" si="1315"/>
        <v>4.5488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J204" s="3"/>
      <c r="BK204" s="3"/>
      <c r="BL204" s="3"/>
    </row>
    <row r="205" spans="1:64" s="18" customFormat="1" x14ac:dyDescent="0.2">
      <c r="F205" s="24">
        <f t="shared" ref="F205:F218" si="1317">+F206+1</f>
        <v>182</v>
      </c>
      <c r="G205" s="15">
        <f t="shared" ref="G205:G211" si="1318">+G206+1</f>
        <v>42551</v>
      </c>
      <c r="H205" s="16" t="s">
        <v>36</v>
      </c>
      <c r="I205" s="85"/>
      <c r="J205" s="85"/>
      <c r="K205" s="16"/>
      <c r="L205" s="18" t="s">
        <v>144</v>
      </c>
      <c r="N205" s="17">
        <v>202.4</v>
      </c>
      <c r="O205" s="17">
        <v>25.3</v>
      </c>
      <c r="P205" s="17">
        <v>44.5</v>
      </c>
      <c r="Q205" s="17">
        <v>35.200000000000003</v>
      </c>
      <c r="R205" s="31">
        <v>4.5999999999999996</v>
      </c>
      <c r="S205" s="68">
        <f t="shared" ref="S205" si="1319">SUM(O205:R205)</f>
        <v>109.6</v>
      </c>
      <c r="T205" s="17">
        <f t="shared" ref="T205" si="1320">+N205-N206</f>
        <v>3.5999999999999943</v>
      </c>
      <c r="U205" s="31">
        <f t="shared" ref="U205" si="1321">+N205-U$5</f>
        <v>2.8000000000000114</v>
      </c>
      <c r="V205" s="32">
        <f t="shared" ref="V205" si="1322">+$N205*O205/100</f>
        <v>51.2072</v>
      </c>
      <c r="W205" s="31">
        <f t="shared" ref="W205" si="1323">+V205-W$5</f>
        <v>2.1071999999999989</v>
      </c>
      <c r="X205" s="17">
        <f t="shared" ref="X205" si="1324">+$N205*P205/100</f>
        <v>90.068000000000012</v>
      </c>
      <c r="Y205" s="31">
        <f t="shared" ref="Y205" si="1325">+X205-Y$5</f>
        <v>-0.53199999999998226</v>
      </c>
      <c r="Z205" s="17">
        <f t="shared" ref="Z205" si="1326">+$N205*Q205/100</f>
        <v>71.244799999999998</v>
      </c>
      <c r="AA205" s="31">
        <f t="shared" ref="AA205" si="1327">+Z205-AA$5</f>
        <v>1.1448000000000036</v>
      </c>
      <c r="AB205" s="17">
        <f t="shared" ref="AB205" si="1328">+$N205*R205/100</f>
        <v>9.3103999999999996</v>
      </c>
      <c r="AC205" s="31">
        <f t="shared" ref="AC205" si="1329">+AB205-AC$5</f>
        <v>0.11040000000000028</v>
      </c>
      <c r="AD205" s="17">
        <f t="shared" ref="AD205" si="1330">+V205+X205+Z205+AB205</f>
        <v>221.8304</v>
      </c>
      <c r="AE205" s="31">
        <f t="shared" ref="AE205" si="1331">+AD205-AE$5</f>
        <v>2.8303999999999974</v>
      </c>
      <c r="AF205" s="28"/>
      <c r="AG205" s="24"/>
      <c r="AH205" s="42"/>
      <c r="AI205" s="25"/>
      <c r="AJ205" s="17">
        <f t="shared" ref="AJ205" si="1332">(+V205+Z205)*$AJ$4+$AJ$5</f>
        <v>202.452</v>
      </c>
      <c r="AK205" s="17">
        <f t="shared" ref="AK205" si="1333">+W205+AA205</f>
        <v>3.2520000000000024</v>
      </c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J205" s="17"/>
      <c r="BK205" s="17"/>
      <c r="BL205" s="17"/>
    </row>
    <row r="206" spans="1:64" x14ac:dyDescent="0.2">
      <c r="A206">
        <v>111</v>
      </c>
      <c r="B206">
        <v>111</v>
      </c>
      <c r="C206">
        <v>108</v>
      </c>
      <c r="D206">
        <v>96.5</v>
      </c>
      <c r="F206" s="23">
        <f t="shared" si="1317"/>
        <v>181</v>
      </c>
      <c r="G206" s="4">
        <f t="shared" si="1318"/>
        <v>42550</v>
      </c>
      <c r="H206" s="10" t="s">
        <v>40</v>
      </c>
      <c r="I206" s="84"/>
      <c r="J206" s="84"/>
      <c r="K206" s="10"/>
      <c r="L206" t="s">
        <v>142</v>
      </c>
      <c r="N206" s="3">
        <v>198.8</v>
      </c>
      <c r="O206" s="3">
        <v>24.4</v>
      </c>
      <c r="P206" s="3">
        <v>45.3</v>
      </c>
      <c r="Q206" s="3">
        <v>35.9</v>
      </c>
      <c r="R206" s="13">
        <v>4.8</v>
      </c>
      <c r="S206" s="67">
        <f t="shared" ref="S206" si="1334">SUM(O206:R206)</f>
        <v>110.39999999999999</v>
      </c>
      <c r="T206" s="20">
        <f t="shared" ref="T206" si="1335">+N206-N207</f>
        <v>-2.1999999999999886</v>
      </c>
      <c r="U206" s="13">
        <f t="shared" ref="U206" si="1336">+N206-U$5</f>
        <v>-0.79999999999998295</v>
      </c>
      <c r="V206" s="12">
        <f t="shared" ref="V206" si="1337">+$N206*O206/100</f>
        <v>48.507200000000005</v>
      </c>
      <c r="W206" s="13">
        <f t="shared" ref="W206" si="1338">+V206-W$5</f>
        <v>-0.59279999999999688</v>
      </c>
      <c r="X206" s="3">
        <f t="shared" ref="X206" si="1339">+$N206*P206/100</f>
        <v>90.056399999999996</v>
      </c>
      <c r="Y206" s="13">
        <f t="shared" ref="Y206" si="1340">+X206-Y$5</f>
        <v>-0.54359999999999786</v>
      </c>
      <c r="Z206" s="3">
        <f t="shared" ref="Z206" si="1341">+$N206*Q206/100</f>
        <v>71.369200000000006</v>
      </c>
      <c r="AA206" s="13">
        <f t="shared" ref="AA206" si="1342">+Z206-AA$5</f>
        <v>1.2692000000000121</v>
      </c>
      <c r="AB206" s="3">
        <f t="shared" ref="AB206" si="1343">+$N206*R206/100</f>
        <v>9.5424000000000007</v>
      </c>
      <c r="AC206" s="13">
        <f t="shared" ref="AC206" si="1344">+AB206-AC$5</f>
        <v>0.34240000000000137</v>
      </c>
      <c r="AD206" s="3">
        <f t="shared" ref="AD206" si="1345">+V206+X206+Z206+AB206</f>
        <v>219.47520000000003</v>
      </c>
      <c r="AE206" s="13">
        <f t="shared" ref="AE206" si="1346">+AD206-AE$5</f>
        <v>0.47520000000002938</v>
      </c>
      <c r="AF206" s="27"/>
      <c r="AG206" s="23"/>
      <c r="AH206" s="39"/>
      <c r="AJ206" s="3">
        <f t="shared" ref="AJ206" si="1347">(+V206+Z206)*$AJ$4+$AJ$5</f>
        <v>199.87640000000002</v>
      </c>
      <c r="AK206" s="3">
        <f t="shared" ref="AK206" si="1348">+W206+AA206</f>
        <v>0.67640000000001521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J206" s="3"/>
      <c r="BK206" s="3"/>
      <c r="BL206" s="3"/>
    </row>
    <row r="207" spans="1:64" x14ac:dyDescent="0.2">
      <c r="F207" s="23">
        <f t="shared" si="1317"/>
        <v>180</v>
      </c>
      <c r="G207" s="4">
        <f t="shared" si="1318"/>
        <v>42549</v>
      </c>
      <c r="H207" s="10" t="s">
        <v>38</v>
      </c>
      <c r="I207" s="84"/>
      <c r="J207" s="84"/>
      <c r="K207" s="10"/>
      <c r="L207" t="s">
        <v>141</v>
      </c>
      <c r="N207" s="3">
        <v>201</v>
      </c>
      <c r="O207" s="3">
        <v>25.2</v>
      </c>
      <c r="P207" s="3">
        <v>44.9</v>
      </c>
      <c r="Q207" s="3">
        <v>34.799999999999997</v>
      </c>
      <c r="R207" s="13">
        <v>4.5999999999999996</v>
      </c>
      <c r="S207" s="67">
        <f t="shared" ref="S207" si="1349">SUM(O207:R207)</f>
        <v>109.49999999999999</v>
      </c>
      <c r="T207" s="20">
        <f t="shared" ref="T207" si="1350">+N207-N208</f>
        <v>1</v>
      </c>
      <c r="U207" s="13">
        <f t="shared" ref="U207" si="1351">+N207-U$5</f>
        <v>1.4000000000000057</v>
      </c>
      <c r="V207" s="12">
        <f t="shared" ref="V207" si="1352">+$N207*O207/100</f>
        <v>50.652000000000001</v>
      </c>
      <c r="W207" s="13">
        <f t="shared" ref="W207" si="1353">+V207-W$5</f>
        <v>1.5519999999999996</v>
      </c>
      <c r="X207" s="3">
        <f t="shared" ref="X207" si="1354">+$N207*P207/100</f>
        <v>90.248999999999995</v>
      </c>
      <c r="Y207" s="13">
        <f t="shared" ref="Y207" si="1355">+X207-Y$5</f>
        <v>-0.35099999999999909</v>
      </c>
      <c r="Z207" s="3">
        <f t="shared" ref="Z207" si="1356">+$N207*Q207/100</f>
        <v>69.947999999999993</v>
      </c>
      <c r="AA207" s="13">
        <f t="shared" ref="AA207" si="1357">+Z207-AA$5</f>
        <v>-0.15200000000000102</v>
      </c>
      <c r="AB207" s="3">
        <f t="shared" ref="AB207" si="1358">+$N207*R207/100</f>
        <v>9.2459999999999987</v>
      </c>
      <c r="AC207" s="13">
        <f t="shared" ref="AC207" si="1359">+AB207-AC$5</f>
        <v>4.5999999999999375E-2</v>
      </c>
      <c r="AD207" s="3">
        <f t="shared" ref="AD207" si="1360">+V207+X207+Z207+AB207</f>
        <v>220.095</v>
      </c>
      <c r="AE207" s="13">
        <f t="shared" ref="AE207" si="1361">+AD207-AE$5</f>
        <v>1.0949999999999989</v>
      </c>
      <c r="AF207" s="27"/>
      <c r="AG207" s="23"/>
      <c r="AH207" s="39"/>
      <c r="AJ207" s="3">
        <f t="shared" ref="AJ207" si="1362">(+V207+Z207)*$AJ$4+$AJ$5</f>
        <v>200.6</v>
      </c>
      <c r="AK207" s="3">
        <f t="shared" ref="AK207" si="1363">+W207+AA207</f>
        <v>1.3999999999999986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J207" s="3"/>
      <c r="BK207" s="3"/>
      <c r="BL207" s="3"/>
    </row>
    <row r="208" spans="1:64" x14ac:dyDescent="0.2">
      <c r="F208" s="23">
        <f t="shared" si="1317"/>
        <v>179</v>
      </c>
      <c r="G208" s="4">
        <f t="shared" si="1318"/>
        <v>42548</v>
      </c>
      <c r="H208" s="10" t="s">
        <v>20</v>
      </c>
      <c r="I208" s="84"/>
      <c r="J208" s="84"/>
      <c r="K208" s="10" t="s">
        <v>162</v>
      </c>
      <c r="L208" t="s">
        <v>140</v>
      </c>
      <c r="N208" s="3">
        <v>200</v>
      </c>
      <c r="O208" s="3">
        <v>24.7</v>
      </c>
      <c r="P208" s="3">
        <v>45.2</v>
      </c>
      <c r="Q208" s="3">
        <v>35.299999999999997</v>
      </c>
      <c r="R208" s="13">
        <v>4.5999999999999996</v>
      </c>
      <c r="S208" s="67">
        <f t="shared" ref="S208" si="1364">SUM(O208:R208)</f>
        <v>109.8</v>
      </c>
      <c r="T208" s="20">
        <f t="shared" ref="T208" si="1365">+N208-N209</f>
        <v>-4</v>
      </c>
      <c r="U208" s="13">
        <f t="shared" ref="U208" si="1366">+N208-U$5</f>
        <v>0.40000000000000568</v>
      </c>
      <c r="V208" s="12">
        <f t="shared" ref="V208" si="1367">+$N208*O208/100</f>
        <v>49.4</v>
      </c>
      <c r="W208" s="13">
        <f t="shared" ref="W208" si="1368">+V208-W$5</f>
        <v>0.29999999999999716</v>
      </c>
      <c r="X208" s="3">
        <f t="shared" ref="X208" si="1369">+$N208*P208/100</f>
        <v>90.4</v>
      </c>
      <c r="Y208" s="13">
        <f t="shared" ref="Y208" si="1370">+X208-Y$5</f>
        <v>-0.19999999999998863</v>
      </c>
      <c r="Z208" s="3">
        <f t="shared" ref="Z208" si="1371">+$N208*Q208/100</f>
        <v>70.599999999999994</v>
      </c>
      <c r="AA208" s="13">
        <f t="shared" ref="AA208" si="1372">+Z208-AA$5</f>
        <v>0.5</v>
      </c>
      <c r="AB208" s="3">
        <f t="shared" ref="AB208" si="1373">+$N208*R208/100</f>
        <v>9.1999999999999993</v>
      </c>
      <c r="AC208" s="13">
        <f t="shared" ref="AC208" si="1374">+AB208-AC$5</f>
        <v>0</v>
      </c>
      <c r="AD208" s="3">
        <f t="shared" ref="AD208" si="1375">+V208+X208+Z208+AB208</f>
        <v>219.6</v>
      </c>
      <c r="AE208" s="13">
        <f t="shared" ref="AE208" si="1376">+AD208-AE$5</f>
        <v>0.59999999999999432</v>
      </c>
      <c r="AF208" s="27"/>
      <c r="AG208" s="23"/>
      <c r="AH208" s="39"/>
      <c r="AJ208" s="3">
        <f t="shared" ref="AJ208" si="1377">(+V208+Z208)*$AJ$4+$AJ$5</f>
        <v>200</v>
      </c>
      <c r="AK208" s="3">
        <f t="shared" ref="AK208" si="1378">+W208+AA208</f>
        <v>0.79999999999999716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J208" s="3"/>
      <c r="BK208" s="3"/>
      <c r="BL208" s="3"/>
    </row>
    <row r="209" spans="6:64" x14ac:dyDescent="0.2">
      <c r="F209" s="23">
        <f t="shared" si="1317"/>
        <v>178</v>
      </c>
      <c r="G209" s="4">
        <f t="shared" si="1318"/>
        <v>42547</v>
      </c>
      <c r="H209" s="10" t="s">
        <v>35</v>
      </c>
      <c r="I209" s="84"/>
      <c r="J209" s="84"/>
      <c r="K209" s="10"/>
      <c r="L209" t="s">
        <v>138</v>
      </c>
      <c r="N209" s="3">
        <v>204</v>
      </c>
      <c r="O209" s="3">
        <v>25.5</v>
      </c>
      <c r="P209" s="3">
        <v>44.2</v>
      </c>
      <c r="Q209" s="3">
        <v>35.5</v>
      </c>
      <c r="R209" s="13">
        <v>4.5999999999999996</v>
      </c>
      <c r="S209" s="67">
        <f t="shared" ref="S209" si="1379">SUM(O209:R209)</f>
        <v>109.8</v>
      </c>
      <c r="T209" s="20">
        <f t="shared" ref="T209" si="1380">+N209-N210</f>
        <v>2</v>
      </c>
      <c r="U209" s="13">
        <f t="shared" ref="U209" si="1381">+N209-U$5</f>
        <v>4.4000000000000057</v>
      </c>
      <c r="V209" s="12">
        <f t="shared" ref="V209" si="1382">+$N209*O209/100</f>
        <v>52.02</v>
      </c>
      <c r="W209" s="13">
        <f t="shared" ref="W209" si="1383">+V209-W$5</f>
        <v>2.9200000000000017</v>
      </c>
      <c r="X209" s="3">
        <f t="shared" ref="X209" si="1384">+$N209*P209/100</f>
        <v>90.168000000000006</v>
      </c>
      <c r="Y209" s="13">
        <f t="shared" ref="Y209" si="1385">+X209-Y$5</f>
        <v>-0.43199999999998795</v>
      </c>
      <c r="Z209" s="3">
        <f t="shared" ref="Z209" si="1386">+$N209*Q209/100</f>
        <v>72.42</v>
      </c>
      <c r="AA209" s="13">
        <f t="shared" ref="AA209" si="1387">+Z209-AA$5</f>
        <v>2.3200000000000074</v>
      </c>
      <c r="AB209" s="3">
        <f t="shared" ref="AB209" si="1388">+$N209*R209/100</f>
        <v>9.3840000000000003</v>
      </c>
      <c r="AC209" s="13">
        <f t="shared" ref="AC209" si="1389">+AB209-AC$5</f>
        <v>0.18400000000000105</v>
      </c>
      <c r="AD209" s="3">
        <f t="shared" ref="AD209" si="1390">+V209+X209+Z209+AB209</f>
        <v>223.99200000000002</v>
      </c>
      <c r="AE209" s="13">
        <f t="shared" ref="AE209" si="1391">+AD209-AE$5</f>
        <v>4.9920000000000186</v>
      </c>
      <c r="AF209" s="27"/>
      <c r="AG209" s="23"/>
      <c r="AH209" s="39"/>
      <c r="AJ209" s="3">
        <f t="shared" ref="AJ209:AJ240" si="1392">(+V209+Z209)*$AJ$4+$AJ$5</f>
        <v>204.44</v>
      </c>
      <c r="AK209" s="3">
        <f t="shared" ref="AK209" si="1393">+W209+AA209</f>
        <v>5.2400000000000091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J209" s="3"/>
      <c r="BK209" s="3"/>
      <c r="BL209" s="3"/>
    </row>
    <row r="210" spans="6:64" x14ac:dyDescent="0.2">
      <c r="F210" s="43">
        <f t="shared" si="1317"/>
        <v>177</v>
      </c>
      <c r="G210" s="4">
        <f t="shared" si="1318"/>
        <v>42546</v>
      </c>
      <c r="H210" s="44" t="s">
        <v>29</v>
      </c>
      <c r="I210" s="35"/>
      <c r="J210" s="35"/>
      <c r="K210" s="44"/>
      <c r="L210" t="s">
        <v>137</v>
      </c>
      <c r="N210" s="3">
        <v>202</v>
      </c>
      <c r="O210" s="3">
        <v>25.1</v>
      </c>
      <c r="P210" s="3">
        <v>44.7</v>
      </c>
      <c r="Q210" s="3">
        <v>35.4</v>
      </c>
      <c r="R210" s="13">
        <v>4.5999999999999996</v>
      </c>
      <c r="S210" s="67">
        <f t="shared" ref="S210" si="1394">SUM(O210:R210)</f>
        <v>109.80000000000001</v>
      </c>
      <c r="T210" s="20">
        <f t="shared" ref="T210" si="1395">+N210-N211</f>
        <v>2</v>
      </c>
      <c r="U210" s="13">
        <f t="shared" ref="U210" si="1396">+N210-U$5</f>
        <v>2.4000000000000057</v>
      </c>
      <c r="V210" s="12">
        <f t="shared" ref="V210" si="1397">+$N210*O210/100</f>
        <v>50.702000000000005</v>
      </c>
      <c r="W210" s="13">
        <f t="shared" ref="W210" si="1398">+V210-W$5</f>
        <v>1.6020000000000039</v>
      </c>
      <c r="X210" s="3">
        <f t="shared" ref="X210" si="1399">+$N210*P210/100</f>
        <v>90.294000000000011</v>
      </c>
      <c r="Y210" s="13">
        <f t="shared" ref="Y210" si="1400">+X210-Y$5</f>
        <v>-0.30599999999998317</v>
      </c>
      <c r="Z210" s="3">
        <f t="shared" ref="Z210" si="1401">+$N210*Q210/100</f>
        <v>71.507999999999996</v>
      </c>
      <c r="AA210" s="13">
        <f t="shared" ref="AA210" si="1402">+Z210-AA$5</f>
        <v>1.4080000000000013</v>
      </c>
      <c r="AB210" s="3">
        <f t="shared" ref="AB210" si="1403">+$N210*R210/100</f>
        <v>9.2919999999999998</v>
      </c>
      <c r="AC210" s="13">
        <f t="shared" ref="AC210" si="1404">+AB210-AC$5</f>
        <v>9.2000000000000526E-2</v>
      </c>
      <c r="AD210" s="3">
        <f t="shared" ref="AD210" si="1405">+V210+X210+Z210+AB210</f>
        <v>221.79600000000002</v>
      </c>
      <c r="AE210" s="13">
        <f t="shared" ref="AE210" si="1406">+AD210-AE$5</f>
        <v>2.7960000000000207</v>
      </c>
      <c r="AF210" s="27"/>
      <c r="AG210" s="23"/>
      <c r="AH210" s="39"/>
      <c r="AJ210" s="3">
        <f t="shared" si="1392"/>
        <v>202.21</v>
      </c>
      <c r="AK210" s="3">
        <f t="shared" ref="AK210" si="1407">+W210+AA210</f>
        <v>3.0100000000000051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J210" s="3"/>
      <c r="BK210" s="3"/>
      <c r="BL210" s="3"/>
    </row>
    <row r="211" spans="6:64" x14ac:dyDescent="0.2">
      <c r="F211" s="23">
        <f t="shared" si="1317"/>
        <v>176</v>
      </c>
      <c r="G211" s="4">
        <f t="shared" si="1318"/>
        <v>42545</v>
      </c>
      <c r="H211" s="10" t="s">
        <v>59</v>
      </c>
      <c r="I211" s="84"/>
      <c r="J211" s="84"/>
      <c r="K211" s="10"/>
      <c r="L211" t="s">
        <v>136</v>
      </c>
      <c r="N211" s="3">
        <v>200</v>
      </c>
      <c r="O211" s="3">
        <v>24.7</v>
      </c>
      <c r="P211" s="3">
        <v>45.2</v>
      </c>
      <c r="Q211" s="3">
        <v>35.299999999999997</v>
      </c>
      <c r="R211" s="13">
        <v>4.5999999999999996</v>
      </c>
      <c r="S211" s="67">
        <f t="shared" ref="S211" si="1408">SUM(O211:R211)</f>
        <v>109.8</v>
      </c>
      <c r="T211" s="20">
        <f t="shared" ref="T211" si="1409">+N211-N212</f>
        <v>-1.1999999999999886</v>
      </c>
      <c r="U211" s="13">
        <f t="shared" ref="U211" si="1410">+N211-U$5</f>
        <v>0.40000000000000568</v>
      </c>
      <c r="V211" s="12">
        <f t="shared" ref="V211" si="1411">+$N211*O211/100</f>
        <v>49.4</v>
      </c>
      <c r="W211" s="13">
        <f t="shared" ref="W211" si="1412">+V211-W$5</f>
        <v>0.29999999999999716</v>
      </c>
      <c r="X211" s="3">
        <f t="shared" ref="X211" si="1413">+$N211*P211/100</f>
        <v>90.4</v>
      </c>
      <c r="Y211" s="13">
        <f t="shared" ref="Y211" si="1414">+X211-Y$5</f>
        <v>-0.19999999999998863</v>
      </c>
      <c r="Z211" s="3">
        <f t="shared" ref="Z211" si="1415">+$N211*Q211/100</f>
        <v>70.599999999999994</v>
      </c>
      <c r="AA211" s="13">
        <f t="shared" ref="AA211" si="1416">+Z211-AA$5</f>
        <v>0.5</v>
      </c>
      <c r="AB211" s="3">
        <f t="shared" ref="AB211" si="1417">+$N211*R211/100</f>
        <v>9.1999999999999993</v>
      </c>
      <c r="AC211" s="13">
        <f t="shared" ref="AC211" si="1418">+AB211-AC$5</f>
        <v>0</v>
      </c>
      <c r="AD211" s="3">
        <f t="shared" ref="AD211" si="1419">+V211+X211+Z211+AB211</f>
        <v>219.6</v>
      </c>
      <c r="AE211" s="13">
        <f t="shared" ref="AE211" si="1420">+AD211-AE$5</f>
        <v>0.59999999999999432</v>
      </c>
      <c r="AF211" s="27"/>
      <c r="AG211" s="23"/>
      <c r="AH211" s="39"/>
      <c r="AJ211" s="3">
        <f t="shared" si="1392"/>
        <v>200</v>
      </c>
      <c r="AK211" s="3">
        <f t="shared" ref="AK211" si="1421">+W211+AA211</f>
        <v>0.79999999999999716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J211" s="3"/>
      <c r="BK211" s="3"/>
      <c r="BL211" s="3"/>
    </row>
    <row r="212" spans="6:64" s="18" customFormat="1" x14ac:dyDescent="0.2">
      <c r="F212" s="24">
        <f t="shared" si="1317"/>
        <v>175</v>
      </c>
      <c r="G212" s="15">
        <f t="shared" ref="G212:G218" si="1422">+G213+1</f>
        <v>42544</v>
      </c>
      <c r="H212" s="16" t="s">
        <v>36</v>
      </c>
      <c r="I212" s="85"/>
      <c r="J212" s="85"/>
      <c r="K212" s="16"/>
      <c r="L212" s="18" t="s">
        <v>135</v>
      </c>
      <c r="N212" s="17">
        <v>201.2</v>
      </c>
      <c r="O212" s="17">
        <v>24.8</v>
      </c>
      <c r="P212" s="17">
        <v>44.7</v>
      </c>
      <c r="Q212" s="17">
        <v>35.9</v>
      </c>
      <c r="R212" s="31">
        <v>4.8</v>
      </c>
      <c r="S212" s="68">
        <f t="shared" ref="S212:S213" si="1423">SUM(O212:R212)</f>
        <v>110.2</v>
      </c>
      <c r="T212" s="17">
        <f t="shared" ref="T212:T213" si="1424">+N212-N213</f>
        <v>-1</v>
      </c>
      <c r="U212" s="31">
        <f t="shared" ref="U212:U213" si="1425">+N212-U$5</f>
        <v>1.5999999999999943</v>
      </c>
      <c r="V212" s="32">
        <f t="shared" ref="V212:V213" si="1426">+$N212*O212/100</f>
        <v>49.897600000000004</v>
      </c>
      <c r="W212" s="31">
        <f t="shared" ref="W212:W213" si="1427">+V212-W$5</f>
        <v>0.79760000000000275</v>
      </c>
      <c r="X212" s="17">
        <f t="shared" ref="X212:X213" si="1428">+$N212*P212/100</f>
        <v>89.936399999999992</v>
      </c>
      <c r="Y212" s="31">
        <f t="shared" ref="Y212:Y213" si="1429">+X212-Y$5</f>
        <v>-0.66360000000000241</v>
      </c>
      <c r="Z212" s="17">
        <f t="shared" ref="Z212:Z213" si="1430">+$N212*Q212/100</f>
        <v>72.230799999999988</v>
      </c>
      <c r="AA212" s="31">
        <f t="shared" ref="AA212:AA213" si="1431">+Z212-AA$5</f>
        <v>2.1307999999999936</v>
      </c>
      <c r="AB212" s="17">
        <f t="shared" ref="AB212:AB213" si="1432">+$N212*R212/100</f>
        <v>9.6575999999999986</v>
      </c>
      <c r="AC212" s="31">
        <f t="shared" ref="AC212:AC213" si="1433">+AB212-AC$5</f>
        <v>0.45759999999999934</v>
      </c>
      <c r="AD212" s="17">
        <f t="shared" ref="AD212:AD213" si="1434">+V212+X212+Z212+AB212</f>
        <v>221.72239999999999</v>
      </c>
      <c r="AE212" s="31">
        <f t="shared" ref="AE212:AE213" si="1435">+AD212-AE$5</f>
        <v>2.7223999999999933</v>
      </c>
      <c r="AF212" s="28"/>
      <c r="AG212" s="24"/>
      <c r="AH212" s="42"/>
      <c r="AI212" s="25"/>
      <c r="AJ212" s="17">
        <f t="shared" si="1392"/>
        <v>202.1284</v>
      </c>
      <c r="AK212" s="17">
        <f t="shared" ref="AK212:AK213" si="1436">+W212+AA212</f>
        <v>2.9283999999999963</v>
      </c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J212" s="17"/>
      <c r="BK212" s="17"/>
      <c r="BL212" s="17"/>
    </row>
    <row r="213" spans="6:64" x14ac:dyDescent="0.2">
      <c r="F213" s="23">
        <f t="shared" si="1317"/>
        <v>174</v>
      </c>
      <c r="G213" s="4">
        <f t="shared" si="1422"/>
        <v>42543</v>
      </c>
      <c r="H213" s="10" t="s">
        <v>40</v>
      </c>
      <c r="I213" s="84"/>
      <c r="J213" s="84"/>
      <c r="K213" s="10"/>
      <c r="L213" t="s">
        <v>134</v>
      </c>
      <c r="N213" s="3">
        <v>202.2</v>
      </c>
      <c r="O213" s="3">
        <v>24.9</v>
      </c>
      <c r="P213" s="3">
        <v>44.5</v>
      </c>
      <c r="Q213" s="3">
        <v>35.9</v>
      </c>
      <c r="R213" s="13">
        <v>4.8</v>
      </c>
      <c r="S213" s="67">
        <f t="shared" si="1423"/>
        <v>110.10000000000001</v>
      </c>
      <c r="T213" s="20">
        <f t="shared" si="1424"/>
        <v>1</v>
      </c>
      <c r="U213" s="13">
        <f t="shared" si="1425"/>
        <v>2.5999999999999943</v>
      </c>
      <c r="V213" s="12">
        <f t="shared" si="1426"/>
        <v>50.347799999999999</v>
      </c>
      <c r="W213" s="13">
        <f t="shared" si="1427"/>
        <v>1.247799999999998</v>
      </c>
      <c r="X213" s="3">
        <f t="shared" si="1428"/>
        <v>89.978999999999999</v>
      </c>
      <c r="Y213" s="13">
        <f t="shared" si="1429"/>
        <v>-0.62099999999999511</v>
      </c>
      <c r="Z213" s="3">
        <f t="shared" si="1430"/>
        <v>72.589799999999997</v>
      </c>
      <c r="AA213" s="13">
        <f t="shared" si="1431"/>
        <v>2.4898000000000025</v>
      </c>
      <c r="AB213" s="3">
        <f t="shared" si="1432"/>
        <v>9.7055999999999987</v>
      </c>
      <c r="AC213" s="13">
        <f t="shared" si="1433"/>
        <v>0.50559999999999938</v>
      </c>
      <c r="AD213" s="3">
        <f t="shared" si="1434"/>
        <v>222.62219999999999</v>
      </c>
      <c r="AE213" s="13">
        <f t="shared" si="1435"/>
        <v>3.6221999999999923</v>
      </c>
      <c r="AF213" s="27"/>
      <c r="AG213" s="23"/>
      <c r="AH213" s="39"/>
      <c r="AJ213" s="3">
        <f t="shared" si="1392"/>
        <v>202.9376</v>
      </c>
      <c r="AK213" s="3">
        <f t="shared" si="1436"/>
        <v>3.7376000000000005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J213" s="3"/>
      <c r="BK213" s="3"/>
      <c r="BL213" s="3"/>
    </row>
    <row r="214" spans="6:64" x14ac:dyDescent="0.2">
      <c r="F214" s="23">
        <f t="shared" si="1317"/>
        <v>173</v>
      </c>
      <c r="G214" s="4">
        <f t="shared" si="1422"/>
        <v>42542</v>
      </c>
      <c r="H214" s="10" t="s">
        <v>38</v>
      </c>
      <c r="I214" s="84"/>
      <c r="J214" s="84"/>
      <c r="K214" s="10"/>
      <c r="L214" t="s">
        <v>133</v>
      </c>
      <c r="N214" s="3">
        <v>201.2</v>
      </c>
      <c r="O214" s="3">
        <v>24.9</v>
      </c>
      <c r="P214" s="3">
        <v>44.7</v>
      </c>
      <c r="Q214" s="3">
        <v>35.6</v>
      </c>
      <c r="R214" s="13">
        <v>4.5999999999999996</v>
      </c>
      <c r="S214" s="67">
        <f t="shared" ref="S214:S215" si="1437">SUM(O214:R214)</f>
        <v>109.79999999999998</v>
      </c>
      <c r="T214" s="20">
        <f t="shared" ref="T214:T215" si="1438">+N214-N215</f>
        <v>-2</v>
      </c>
      <c r="U214" s="13">
        <f t="shared" ref="U214:U215" si="1439">+N214-U$5</f>
        <v>1.5999999999999943</v>
      </c>
      <c r="V214" s="12">
        <f t="shared" ref="V214:V215" si="1440">+$N214*O214/100</f>
        <v>50.09879999999999</v>
      </c>
      <c r="W214" s="13">
        <f t="shared" ref="W214:W215" si="1441">+V214-W$5</f>
        <v>0.99879999999998859</v>
      </c>
      <c r="X214" s="3">
        <f t="shared" ref="X214:X215" si="1442">+$N214*P214/100</f>
        <v>89.936399999999992</v>
      </c>
      <c r="Y214" s="13">
        <f t="shared" ref="Y214:Y215" si="1443">+X214-Y$5</f>
        <v>-0.66360000000000241</v>
      </c>
      <c r="Z214" s="3">
        <f t="shared" ref="Z214:Z215" si="1444">+$N214*Q214/100</f>
        <v>71.627200000000002</v>
      </c>
      <c r="AA214" s="13">
        <f t="shared" ref="AA214:AA215" si="1445">+Z214-AA$5</f>
        <v>1.5272000000000077</v>
      </c>
      <c r="AB214" s="3">
        <f t="shared" ref="AB214:AB215" si="1446">+$N214*R214/100</f>
        <v>9.2551999999999985</v>
      </c>
      <c r="AC214" s="13">
        <f t="shared" ref="AC214:AC215" si="1447">+AB214-AC$5</f>
        <v>5.519999999999925E-2</v>
      </c>
      <c r="AD214" s="3">
        <f t="shared" ref="AD214:AD215" si="1448">+V214+X214+Z214+AB214</f>
        <v>220.91759999999999</v>
      </c>
      <c r="AE214" s="13">
        <f t="shared" ref="AE214:AE215" si="1449">+AD214-AE$5</f>
        <v>1.9175999999999931</v>
      </c>
      <c r="AF214" s="27"/>
      <c r="AG214" s="23"/>
      <c r="AH214" s="39"/>
      <c r="AJ214" s="3">
        <f t="shared" si="1392"/>
        <v>201.726</v>
      </c>
      <c r="AK214" s="3">
        <f t="shared" ref="AK214:AK215" si="1450">+W214+AA214</f>
        <v>2.5259999999999962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J214" s="3"/>
      <c r="BK214" s="3"/>
      <c r="BL214" s="3"/>
    </row>
    <row r="215" spans="6:64" x14ac:dyDescent="0.2">
      <c r="F215" s="23">
        <f t="shared" si="1317"/>
        <v>172</v>
      </c>
      <c r="G215" s="4">
        <f t="shared" si="1422"/>
        <v>42541</v>
      </c>
      <c r="H215" s="10" t="s">
        <v>20</v>
      </c>
      <c r="I215" s="84"/>
      <c r="J215" s="84"/>
      <c r="K215" s="10"/>
      <c r="L215" t="s">
        <v>132</v>
      </c>
      <c r="N215" s="3">
        <v>203.2</v>
      </c>
      <c r="O215" s="3">
        <v>25.4</v>
      </c>
      <c r="P215" s="3">
        <v>44.3</v>
      </c>
      <c r="Q215" s="3">
        <v>35.4</v>
      </c>
      <c r="R215" s="13">
        <v>4.5999999999999996</v>
      </c>
      <c r="S215" s="67">
        <f t="shared" si="1437"/>
        <v>109.69999999999999</v>
      </c>
      <c r="T215" s="20">
        <f t="shared" si="1438"/>
        <v>3</v>
      </c>
      <c r="U215" s="13">
        <f t="shared" si="1439"/>
        <v>3.5999999999999943</v>
      </c>
      <c r="V215" s="12">
        <f t="shared" si="1440"/>
        <v>51.6128</v>
      </c>
      <c r="W215" s="13">
        <f t="shared" si="1441"/>
        <v>2.5127999999999986</v>
      </c>
      <c r="X215" s="3">
        <f t="shared" si="1442"/>
        <v>90.017599999999987</v>
      </c>
      <c r="Y215" s="13">
        <f t="shared" si="1443"/>
        <v>-0.58240000000000691</v>
      </c>
      <c r="Z215" s="3">
        <f t="shared" si="1444"/>
        <v>71.9328</v>
      </c>
      <c r="AA215" s="13">
        <f t="shared" si="1445"/>
        <v>1.832800000000006</v>
      </c>
      <c r="AB215" s="3">
        <f t="shared" si="1446"/>
        <v>9.3471999999999991</v>
      </c>
      <c r="AC215" s="13">
        <f t="shared" si="1447"/>
        <v>0.14719999999999978</v>
      </c>
      <c r="AD215" s="3">
        <f t="shared" si="1448"/>
        <v>222.91039999999998</v>
      </c>
      <c r="AE215" s="13">
        <f t="shared" si="1449"/>
        <v>3.9103999999999814</v>
      </c>
      <c r="AF215" s="27"/>
      <c r="AG215" s="23"/>
      <c r="AH215" s="39"/>
      <c r="AJ215" s="3">
        <f t="shared" si="1392"/>
        <v>203.54560000000001</v>
      </c>
      <c r="AK215" s="3">
        <f t="shared" si="1450"/>
        <v>4.3456000000000046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J215" s="3"/>
      <c r="BK215" s="3"/>
      <c r="BL215" s="3"/>
    </row>
    <row r="216" spans="6:64" x14ac:dyDescent="0.2">
      <c r="F216" s="23">
        <f t="shared" si="1317"/>
        <v>171</v>
      </c>
      <c r="G216" s="4">
        <f t="shared" si="1422"/>
        <v>42540</v>
      </c>
      <c r="H216" s="10" t="s">
        <v>35</v>
      </c>
      <c r="I216" s="84"/>
      <c r="J216" s="84"/>
      <c r="K216" s="10"/>
      <c r="L216" t="s">
        <v>131</v>
      </c>
      <c r="N216" s="3">
        <v>200.2</v>
      </c>
      <c r="O216" s="3">
        <v>24.8</v>
      </c>
      <c r="P216" s="3">
        <v>45.3</v>
      </c>
      <c r="Q216" s="3">
        <v>34.9</v>
      </c>
      <c r="R216" s="13">
        <v>4.5999999999999996</v>
      </c>
      <c r="S216" s="67">
        <f>SUM(O216:R216)</f>
        <v>109.6</v>
      </c>
      <c r="T216" s="20">
        <f>+N216-N217</f>
        <v>-1.4000000000000057</v>
      </c>
      <c r="U216" s="13">
        <f>+N216-U$5</f>
        <v>0.59999999999999432</v>
      </c>
      <c r="V216" s="12">
        <f>+$N216*O216/100</f>
        <v>49.6496</v>
      </c>
      <c r="W216" s="13">
        <f t="shared" ref="W216" si="1451">+V216-W$5</f>
        <v>0.54959999999999809</v>
      </c>
      <c r="X216" s="3">
        <f>+$N216*P216/100</f>
        <v>90.690599999999989</v>
      </c>
      <c r="Y216" s="13">
        <f>+X216-Y$5</f>
        <v>9.0599999999994907E-2</v>
      </c>
      <c r="Z216" s="3">
        <f>+$N216*Q216/100</f>
        <v>69.869799999999998</v>
      </c>
      <c r="AA216" s="13">
        <f>+Z216-AA$5</f>
        <v>-0.23019999999999641</v>
      </c>
      <c r="AB216" s="3">
        <f>+$N216*R216/100</f>
        <v>9.2091999999999992</v>
      </c>
      <c r="AC216" s="13">
        <f>+AB216-AC$5</f>
        <v>9.1999999999998749E-3</v>
      </c>
      <c r="AD216" s="3">
        <f>+V216+X216+Z216+AB216</f>
        <v>219.41919999999999</v>
      </c>
      <c r="AE216" s="13">
        <f>+AD216-AE$5</f>
        <v>0.41919999999998936</v>
      </c>
      <c r="AF216" s="27"/>
      <c r="AG216" s="23"/>
      <c r="AH216" s="39"/>
      <c r="AJ216" s="3">
        <f t="shared" si="1392"/>
        <v>199.51939999999999</v>
      </c>
      <c r="AK216" s="3">
        <f>+W216+AA216</f>
        <v>0.31940000000000168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J216" s="3"/>
      <c r="BK216" s="3"/>
      <c r="BL216" s="3"/>
    </row>
    <row r="217" spans="6:64" x14ac:dyDescent="0.2">
      <c r="F217" s="43">
        <f t="shared" si="1317"/>
        <v>170</v>
      </c>
      <c r="G217" s="4">
        <f t="shared" si="1422"/>
        <v>42539</v>
      </c>
      <c r="H217" s="44" t="s">
        <v>29</v>
      </c>
      <c r="I217" s="35"/>
      <c r="J217" s="35"/>
      <c r="K217" s="44"/>
      <c r="L217" t="s">
        <v>130</v>
      </c>
      <c r="N217" s="3">
        <v>201.6</v>
      </c>
      <c r="O217" s="3">
        <v>25</v>
      </c>
      <c r="P217" s="3">
        <v>44.8</v>
      </c>
      <c r="Q217" s="3">
        <v>35.200000000000003</v>
      </c>
      <c r="R217" s="13">
        <v>4.5999999999999996</v>
      </c>
      <c r="S217" s="67">
        <f>SUM(O217:R217)</f>
        <v>109.6</v>
      </c>
      <c r="T217" s="20">
        <f>+N217-N218</f>
        <v>1.1999999999999886</v>
      </c>
      <c r="U217" s="13">
        <f>+N217-U$5</f>
        <v>2</v>
      </c>
      <c r="V217" s="12">
        <f>+$N217*O217/100</f>
        <v>50.4</v>
      </c>
      <c r="W217" s="13">
        <f t="shared" ref="W217" si="1452">+V217-W$5</f>
        <v>1.2999999999999972</v>
      </c>
      <c r="X217" s="3">
        <f>+$N217*P217/100</f>
        <v>90.316799999999986</v>
      </c>
      <c r="Y217" s="13">
        <f>+X217-Y$5</f>
        <v>-0.28320000000000789</v>
      </c>
      <c r="Z217" s="3">
        <f>+$N217*Q217/100</f>
        <v>70.963200000000001</v>
      </c>
      <c r="AA217" s="13">
        <f>+Z217-AA$5</f>
        <v>0.86320000000000618</v>
      </c>
      <c r="AB217" s="3">
        <f>+$N217*R217/100</f>
        <v>9.2735999999999983</v>
      </c>
      <c r="AC217" s="13">
        <f>+AB217-AC$5</f>
        <v>7.3599999999999E-2</v>
      </c>
      <c r="AD217" s="3">
        <f>+V217+X217+Z217+AB217</f>
        <v>220.95359999999997</v>
      </c>
      <c r="AE217" s="13">
        <f>+AD217-AE$5</f>
        <v>1.953599999999966</v>
      </c>
      <c r="AF217" s="27"/>
      <c r="AG217" s="23"/>
      <c r="AH217" s="39"/>
      <c r="AJ217" s="3">
        <f t="shared" si="1392"/>
        <v>201.36320000000001</v>
      </c>
      <c r="AK217" s="3">
        <f>+W217+AA217</f>
        <v>2.1632000000000033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J217" s="3"/>
      <c r="BK217" s="3"/>
      <c r="BL217" s="3"/>
    </row>
    <row r="218" spans="6:64" x14ac:dyDescent="0.2">
      <c r="F218" s="23">
        <f t="shared" si="1317"/>
        <v>169</v>
      </c>
      <c r="G218" s="4">
        <f t="shared" si="1422"/>
        <v>42538</v>
      </c>
      <c r="H218" s="10" t="s">
        <v>59</v>
      </c>
      <c r="I218" s="84"/>
      <c r="J218" s="84"/>
      <c r="K218" s="10"/>
      <c r="N218" s="3">
        <v>200.4</v>
      </c>
      <c r="O218" s="3">
        <v>24.9</v>
      </c>
      <c r="P218" s="3">
        <v>45</v>
      </c>
      <c r="Q218" s="3">
        <v>35.299999999999997</v>
      </c>
      <c r="R218" s="13">
        <v>4.5999999999999996</v>
      </c>
      <c r="S218" s="67">
        <f>SUM(O218:R218)</f>
        <v>109.8</v>
      </c>
      <c r="T218" s="20">
        <f>+N218-N219</f>
        <v>0</v>
      </c>
      <c r="U218" s="13">
        <f>+N218-U$5</f>
        <v>0.80000000000001137</v>
      </c>
      <c r="V218" s="12">
        <f>+$N218*O218/100</f>
        <v>49.8996</v>
      </c>
      <c r="W218" s="13">
        <f t="shared" ref="W218:W250" si="1453">+V218-W$5</f>
        <v>0.79959999999999809</v>
      </c>
      <c r="X218" s="3">
        <f>+$N218*P218/100</f>
        <v>90.18</v>
      </c>
      <c r="Y218" s="13">
        <f>+X218-Y$5</f>
        <v>-0.41999999999998749</v>
      </c>
      <c r="Z218" s="3">
        <f>+$N218*Q218/100</f>
        <v>70.741199999999992</v>
      </c>
      <c r="AA218" s="13">
        <f>+Z218-AA$5</f>
        <v>0.64119999999999777</v>
      </c>
      <c r="AB218" s="3">
        <f>+$N218*R218/100</f>
        <v>9.218399999999999</v>
      </c>
      <c r="AC218" s="13">
        <f>+AB218-AC$5</f>
        <v>1.839999999999975E-2</v>
      </c>
      <c r="AD218" s="3">
        <f>+V218+X218+Z218+AB218</f>
        <v>220.03919999999999</v>
      </c>
      <c r="AE218" s="13">
        <f>+AD218-AE$5</f>
        <v>1.0391999999999939</v>
      </c>
      <c r="AF218" s="27"/>
      <c r="AG218" s="23"/>
      <c r="AH218" s="39"/>
      <c r="AJ218" s="3">
        <f t="shared" si="1392"/>
        <v>200.64079999999998</v>
      </c>
      <c r="AK218" s="3">
        <f>+W218+AA218</f>
        <v>1.4407999999999959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J218" s="3"/>
      <c r="BK218" s="3"/>
      <c r="BL218" s="3"/>
    </row>
    <row r="219" spans="6:64" s="18" customFormat="1" x14ac:dyDescent="0.2">
      <c r="F219" s="24">
        <f t="shared" ref="F219:F232" si="1454">+F220+1</f>
        <v>168</v>
      </c>
      <c r="G219" s="15">
        <f t="shared" ref="G219:G225" si="1455">+G220+1</f>
        <v>42537</v>
      </c>
      <c r="H219" s="16" t="s">
        <v>36</v>
      </c>
      <c r="I219" s="85"/>
      <c r="J219" s="85"/>
      <c r="K219" s="16"/>
      <c r="N219" s="17">
        <v>200.4</v>
      </c>
      <c r="O219" s="17">
        <v>24.7</v>
      </c>
      <c r="P219" s="17">
        <v>44.9</v>
      </c>
      <c r="Q219" s="17">
        <v>35.700000000000003</v>
      </c>
      <c r="R219" s="31">
        <v>4.8</v>
      </c>
      <c r="S219" s="68">
        <f>SUM(O219:R219)</f>
        <v>110.1</v>
      </c>
      <c r="T219" s="17">
        <f>+N219-N220</f>
        <v>0</v>
      </c>
      <c r="U219" s="31">
        <f>+N219-U$5</f>
        <v>0.80000000000001137</v>
      </c>
      <c r="V219" s="32">
        <f>+$N219*O219/100</f>
        <v>49.498800000000003</v>
      </c>
      <c r="W219" s="31">
        <f t="shared" si="1453"/>
        <v>0.39880000000000138</v>
      </c>
      <c r="X219" s="17">
        <f>+$N219*P219/100</f>
        <v>89.979599999999991</v>
      </c>
      <c r="Y219" s="31">
        <f>+X219-Y$5</f>
        <v>-0.62040000000000362</v>
      </c>
      <c r="Z219" s="17">
        <f>+$N219*Q219/100</f>
        <v>71.5428</v>
      </c>
      <c r="AA219" s="31">
        <f>+Z219-AA$5</f>
        <v>1.4428000000000054</v>
      </c>
      <c r="AB219" s="17">
        <f>+$N219*R219/100</f>
        <v>9.6191999999999993</v>
      </c>
      <c r="AC219" s="31">
        <f>+AB219-AC$5</f>
        <v>0.41920000000000002</v>
      </c>
      <c r="AD219" s="17">
        <f>+V219+X219+Z219+AB219</f>
        <v>220.6404</v>
      </c>
      <c r="AE219" s="31">
        <f>+AD219-AE$5</f>
        <v>1.6403999999999996</v>
      </c>
      <c r="AF219" s="28"/>
      <c r="AG219" s="24"/>
      <c r="AH219" s="42"/>
      <c r="AI219" s="25"/>
      <c r="AJ219" s="17">
        <f t="shared" si="1392"/>
        <v>201.04160000000002</v>
      </c>
      <c r="AK219" s="17">
        <f t="shared" ref="AK219:AK282" si="1456">+W219+AA219</f>
        <v>1.8416000000000068</v>
      </c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J219" s="17"/>
      <c r="BK219" s="17"/>
      <c r="BL219" s="17"/>
    </row>
    <row r="220" spans="6:64" x14ac:dyDescent="0.2">
      <c r="F220" s="23">
        <f t="shared" si="1454"/>
        <v>167</v>
      </c>
      <c r="G220" s="4">
        <f t="shared" si="1455"/>
        <v>42536</v>
      </c>
      <c r="H220" s="10" t="s">
        <v>40</v>
      </c>
      <c r="I220" s="84"/>
      <c r="J220" s="84"/>
      <c r="K220" s="10"/>
      <c r="N220" s="3">
        <v>200.4</v>
      </c>
      <c r="O220" s="3">
        <v>24.9</v>
      </c>
      <c r="P220" s="3">
        <v>45</v>
      </c>
      <c r="Q220" s="3">
        <v>35.200000000000003</v>
      </c>
      <c r="R220" s="13">
        <v>4.5999999999999996</v>
      </c>
      <c r="S220" s="67">
        <f>SUM(O220:R220)</f>
        <v>109.7</v>
      </c>
      <c r="T220" s="20">
        <f>+N220-N221</f>
        <v>-0.59999999999999432</v>
      </c>
      <c r="U220" s="13">
        <f>+N220-U$5</f>
        <v>0.80000000000001137</v>
      </c>
      <c r="V220" s="12">
        <f>+$N220*O220/100</f>
        <v>49.8996</v>
      </c>
      <c r="W220" s="13">
        <f t="shared" si="1453"/>
        <v>0.79959999999999809</v>
      </c>
      <c r="X220" s="3">
        <f>+$N220*P220/100</f>
        <v>90.18</v>
      </c>
      <c r="Y220" s="13">
        <f>+X220-Y$5</f>
        <v>-0.41999999999998749</v>
      </c>
      <c r="Z220" s="3">
        <f>+$N220*Q220/100</f>
        <v>70.540800000000004</v>
      </c>
      <c r="AA220" s="13">
        <f>+Z220-AA$5</f>
        <v>0.44080000000001007</v>
      </c>
      <c r="AB220" s="3">
        <f>+$N220*R220/100</f>
        <v>9.218399999999999</v>
      </c>
      <c r="AC220" s="13">
        <f>+AB220-AC$5</f>
        <v>1.839999999999975E-2</v>
      </c>
      <c r="AD220" s="3">
        <f>+V220+X220+Z220+AB220</f>
        <v>219.83880000000002</v>
      </c>
      <c r="AE220" s="13">
        <f>+AD220-AE$5</f>
        <v>0.83880000000002042</v>
      </c>
      <c r="AF220" s="27"/>
      <c r="AG220" s="23"/>
      <c r="AH220" s="39"/>
      <c r="AJ220" s="3">
        <f t="shared" si="1392"/>
        <v>200.44040000000001</v>
      </c>
      <c r="AK220" s="3">
        <f t="shared" si="1456"/>
        <v>1.2404000000000082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J220" s="3"/>
      <c r="BK220" s="3"/>
      <c r="BL220" s="3"/>
    </row>
    <row r="221" spans="6:64" x14ac:dyDescent="0.2">
      <c r="F221" s="23">
        <f t="shared" si="1454"/>
        <v>166</v>
      </c>
      <c r="G221" s="4">
        <f t="shared" si="1455"/>
        <v>42535</v>
      </c>
      <c r="H221" s="10" t="s">
        <v>38</v>
      </c>
      <c r="I221" s="84"/>
      <c r="J221" s="84"/>
      <c r="K221" s="10"/>
      <c r="L221" s="6" t="s">
        <v>129</v>
      </c>
      <c r="N221" s="3">
        <v>201</v>
      </c>
      <c r="O221" s="3">
        <v>25.2</v>
      </c>
      <c r="P221" s="3">
        <v>44.9</v>
      </c>
      <c r="Q221" s="3">
        <v>34.799999999999997</v>
      </c>
      <c r="R221" s="13">
        <v>4.5999999999999996</v>
      </c>
      <c r="S221" s="67">
        <f t="shared" ref="S221:S222" si="1457">SUM(O221:R221)</f>
        <v>109.49999999999999</v>
      </c>
      <c r="T221" s="20">
        <f t="shared" ref="T221:T222" si="1458">+N221-N222</f>
        <v>-2</v>
      </c>
      <c r="U221" s="13">
        <f t="shared" ref="U221:U222" si="1459">+N221-U$5</f>
        <v>1.4000000000000057</v>
      </c>
      <c r="V221" s="12">
        <f t="shared" ref="V221:V222" si="1460">+$N221*O221/100</f>
        <v>50.652000000000001</v>
      </c>
      <c r="W221" s="13">
        <f t="shared" si="1453"/>
        <v>1.5519999999999996</v>
      </c>
      <c r="X221" s="3">
        <f t="shared" ref="X221:X222" si="1461">+$N221*P221/100</f>
        <v>90.248999999999995</v>
      </c>
      <c r="Y221" s="13">
        <f t="shared" ref="Y221:Y222" si="1462">+X221-Y$5</f>
        <v>-0.35099999999999909</v>
      </c>
      <c r="Z221" s="3">
        <f t="shared" ref="Z221:Z222" si="1463">+$N221*Q221/100</f>
        <v>69.947999999999993</v>
      </c>
      <c r="AA221" s="13">
        <f t="shared" ref="AA221:AA222" si="1464">+Z221-AA$5</f>
        <v>-0.15200000000000102</v>
      </c>
      <c r="AB221" s="3">
        <f t="shared" ref="AB221:AB222" si="1465">+$N221*R221/100</f>
        <v>9.2459999999999987</v>
      </c>
      <c r="AC221" s="13">
        <f t="shared" ref="AC221:AC222" si="1466">+AB221-AC$5</f>
        <v>4.5999999999999375E-2</v>
      </c>
      <c r="AD221" s="3">
        <f t="shared" ref="AD221:AD222" si="1467">+V221+X221+Z221+AB221</f>
        <v>220.095</v>
      </c>
      <c r="AE221" s="13">
        <f t="shared" ref="AE221:AE222" si="1468">+AD221-AE$5</f>
        <v>1.0949999999999989</v>
      </c>
      <c r="AF221" s="27"/>
      <c r="AG221" s="23"/>
      <c r="AH221" s="39"/>
      <c r="AJ221" s="3">
        <f t="shared" si="1392"/>
        <v>200.6</v>
      </c>
      <c r="AK221" s="3">
        <f t="shared" si="1456"/>
        <v>1.3999999999999986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J221" s="3"/>
      <c r="BK221" s="3"/>
      <c r="BL221" s="3"/>
    </row>
    <row r="222" spans="6:64" x14ac:dyDescent="0.2">
      <c r="F222" s="23">
        <f t="shared" si="1454"/>
        <v>165</v>
      </c>
      <c r="G222" s="4">
        <f t="shared" si="1455"/>
        <v>42534</v>
      </c>
      <c r="H222" s="10" t="s">
        <v>20</v>
      </c>
      <c r="I222" s="84"/>
      <c r="J222" s="84"/>
      <c r="K222" s="10"/>
      <c r="L222" t="s">
        <v>127</v>
      </c>
      <c r="N222" s="3">
        <v>203</v>
      </c>
      <c r="O222" s="3">
        <v>25.4</v>
      </c>
      <c r="P222" s="3">
        <v>44.4</v>
      </c>
      <c r="Q222" s="3">
        <v>35.299999999999997</v>
      </c>
      <c r="R222" s="13">
        <v>4.5999999999999996</v>
      </c>
      <c r="S222" s="67">
        <f t="shared" si="1457"/>
        <v>109.69999999999999</v>
      </c>
      <c r="T222" s="20">
        <f t="shared" si="1458"/>
        <v>0.80000000000001137</v>
      </c>
      <c r="U222" s="13">
        <f t="shared" si="1459"/>
        <v>3.4000000000000057</v>
      </c>
      <c r="V222" s="12">
        <f t="shared" si="1460"/>
        <v>51.561999999999998</v>
      </c>
      <c r="W222" s="13">
        <f t="shared" si="1453"/>
        <v>2.4619999999999962</v>
      </c>
      <c r="X222" s="3">
        <f t="shared" si="1461"/>
        <v>90.131999999999991</v>
      </c>
      <c r="Y222" s="13">
        <f t="shared" si="1462"/>
        <v>-0.46800000000000352</v>
      </c>
      <c r="Z222" s="3">
        <f t="shared" si="1463"/>
        <v>71.658999999999992</v>
      </c>
      <c r="AA222" s="13">
        <f t="shared" si="1464"/>
        <v>1.5589999999999975</v>
      </c>
      <c r="AB222" s="3">
        <f t="shared" si="1465"/>
        <v>9.3379999999999992</v>
      </c>
      <c r="AC222" s="13">
        <f t="shared" si="1466"/>
        <v>0.1379999999999999</v>
      </c>
      <c r="AD222" s="3">
        <f t="shared" si="1467"/>
        <v>222.69099999999997</v>
      </c>
      <c r="AE222" s="13">
        <f t="shared" si="1468"/>
        <v>3.6909999999999741</v>
      </c>
      <c r="AF222" s="27"/>
      <c r="AG222" s="23"/>
      <c r="AH222" s="39"/>
      <c r="AJ222" s="3">
        <f t="shared" si="1392"/>
        <v>203.221</v>
      </c>
      <c r="AK222" s="3">
        <f t="shared" si="1456"/>
        <v>4.0209999999999937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J222" s="3"/>
      <c r="BK222" s="3"/>
      <c r="BL222" s="3"/>
    </row>
    <row r="223" spans="6:64" x14ac:dyDescent="0.2">
      <c r="F223" s="23">
        <f t="shared" si="1454"/>
        <v>164</v>
      </c>
      <c r="G223" s="4">
        <f t="shared" si="1455"/>
        <v>42533</v>
      </c>
      <c r="H223" s="10" t="s">
        <v>35</v>
      </c>
      <c r="I223" s="84"/>
      <c r="J223" s="84"/>
      <c r="K223" s="10"/>
      <c r="L223" t="s">
        <v>126</v>
      </c>
      <c r="N223" s="3">
        <v>202.2</v>
      </c>
      <c r="O223" s="3">
        <v>25.4</v>
      </c>
      <c r="P223" s="3">
        <v>44.7</v>
      </c>
      <c r="Q223" s="3">
        <v>34.6</v>
      </c>
      <c r="R223" s="13">
        <v>4.5999999999999996</v>
      </c>
      <c r="S223" s="67">
        <f t="shared" ref="S223" si="1469">SUM(O223:R223)</f>
        <v>109.29999999999998</v>
      </c>
      <c r="T223" s="20">
        <f t="shared" ref="T223" si="1470">+N223-N224</f>
        <v>0.39999999999997726</v>
      </c>
      <c r="U223" s="13">
        <f t="shared" ref="U223" si="1471">+N223-U$5</f>
        <v>2.5999999999999943</v>
      </c>
      <c r="V223" s="12">
        <f t="shared" ref="V223" si="1472">+$N223*O223/100</f>
        <v>51.358799999999995</v>
      </c>
      <c r="W223" s="13">
        <f t="shared" si="1453"/>
        <v>2.2587999999999937</v>
      </c>
      <c r="X223" s="3">
        <f t="shared" ref="X223" si="1473">+$N223*P223/100</f>
        <v>90.383399999999995</v>
      </c>
      <c r="Y223" s="13">
        <f t="shared" ref="Y223" si="1474">+X223-Y$5</f>
        <v>-0.21659999999999968</v>
      </c>
      <c r="Z223" s="3">
        <f t="shared" ref="Z223" si="1475">+$N223*Q223/100</f>
        <v>69.961200000000005</v>
      </c>
      <c r="AA223" s="13">
        <f t="shared" ref="AA223" si="1476">+Z223-AA$5</f>
        <v>-0.13879999999998915</v>
      </c>
      <c r="AB223" s="3">
        <f t="shared" ref="AB223" si="1477">+$N223*R223/100</f>
        <v>9.3011999999999997</v>
      </c>
      <c r="AC223" s="13">
        <f t="shared" ref="AC223" si="1478">+AB223-AC$5</f>
        <v>0.1012000000000004</v>
      </c>
      <c r="AD223" s="3">
        <f t="shared" ref="AD223" si="1479">+V223+X223+Z223+AB223</f>
        <v>221.00459999999998</v>
      </c>
      <c r="AE223" s="13">
        <f t="shared" ref="AE223" si="1480">+AD223-AE$5</f>
        <v>2.0045999999999822</v>
      </c>
      <c r="AF223" s="27"/>
      <c r="AG223" s="23"/>
      <c r="AH223" s="39"/>
      <c r="AJ223" s="3">
        <f t="shared" si="1392"/>
        <v>201.32</v>
      </c>
      <c r="AK223" s="3">
        <f t="shared" si="1456"/>
        <v>2.1200000000000045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J223" s="3"/>
      <c r="BK223" s="3"/>
      <c r="BL223" s="3"/>
    </row>
    <row r="224" spans="6:64" x14ac:dyDescent="0.2">
      <c r="F224" s="43">
        <f t="shared" si="1454"/>
        <v>163</v>
      </c>
      <c r="G224" s="4">
        <f t="shared" si="1455"/>
        <v>42532</v>
      </c>
      <c r="H224" s="44" t="s">
        <v>29</v>
      </c>
      <c r="I224" s="35"/>
      <c r="J224" s="35"/>
      <c r="K224" s="44"/>
      <c r="L224" t="s">
        <v>125</v>
      </c>
      <c r="N224" s="3">
        <v>201.8</v>
      </c>
      <c r="O224" s="3">
        <v>25.3</v>
      </c>
      <c r="P224" s="3">
        <v>44.7</v>
      </c>
      <c r="Q224" s="3">
        <v>34.799999999999997</v>
      </c>
      <c r="R224" s="13">
        <v>4.5999999999999996</v>
      </c>
      <c r="S224" s="67">
        <f t="shared" ref="S224" si="1481">SUM(O224:R224)</f>
        <v>109.39999999999999</v>
      </c>
      <c r="T224" s="20">
        <f t="shared" ref="T224" si="1482">+N224-N225</f>
        <v>1.8000000000000114</v>
      </c>
      <c r="U224" s="13">
        <f t="shared" ref="U224" si="1483">+N224-U$5</f>
        <v>2.2000000000000171</v>
      </c>
      <c r="V224" s="12">
        <f t="shared" ref="V224" si="1484">+$N224*O224/100</f>
        <v>51.055400000000006</v>
      </c>
      <c r="W224" s="13">
        <f t="shared" si="1453"/>
        <v>1.9554000000000045</v>
      </c>
      <c r="X224" s="3">
        <f t="shared" ref="X224" si="1485">+$N224*P224/100</f>
        <v>90.204600000000013</v>
      </c>
      <c r="Y224" s="13">
        <f t="shared" ref="Y224" si="1486">+X224-Y$5</f>
        <v>-0.39539999999998088</v>
      </c>
      <c r="Z224" s="3">
        <f t="shared" ref="Z224" si="1487">+$N224*Q224/100</f>
        <v>70.226399999999998</v>
      </c>
      <c r="AA224" s="13">
        <f t="shared" ref="AA224" si="1488">+Z224-AA$5</f>
        <v>0.12640000000000384</v>
      </c>
      <c r="AB224" s="3">
        <f t="shared" ref="AB224" si="1489">+$N224*R224/100</f>
        <v>9.2827999999999999</v>
      </c>
      <c r="AC224" s="13">
        <f t="shared" ref="AC224" si="1490">+AB224-AC$5</f>
        <v>8.2800000000000651E-2</v>
      </c>
      <c r="AD224" s="3">
        <f t="shared" ref="AD224" si="1491">+V224+X224+Z224+AB224</f>
        <v>220.76920000000001</v>
      </c>
      <c r="AE224" s="13">
        <f t="shared" ref="AE224" si="1492">+AD224-AE$5</f>
        <v>1.7692000000000121</v>
      </c>
      <c r="AF224" s="27"/>
      <c r="AG224" s="23"/>
      <c r="AH224" s="39"/>
      <c r="AJ224" s="3">
        <f t="shared" si="1392"/>
        <v>201.2818</v>
      </c>
      <c r="AK224" s="3">
        <f t="shared" si="1456"/>
        <v>2.0818000000000083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J224" s="3"/>
      <c r="BK224" s="3"/>
      <c r="BL224" s="3"/>
    </row>
    <row r="225" spans="6:64" x14ac:dyDescent="0.2">
      <c r="F225" s="23">
        <f t="shared" si="1454"/>
        <v>162</v>
      </c>
      <c r="G225" s="4">
        <f t="shared" si="1455"/>
        <v>42531</v>
      </c>
      <c r="H225" s="10" t="s">
        <v>59</v>
      </c>
      <c r="I225" s="84"/>
      <c r="J225" s="84"/>
      <c r="K225" s="10"/>
      <c r="L225" t="s">
        <v>124</v>
      </c>
      <c r="N225" s="3">
        <v>200</v>
      </c>
      <c r="O225" s="3">
        <v>24.9</v>
      </c>
      <c r="P225" s="3">
        <v>45.3</v>
      </c>
      <c r="Q225" s="3">
        <v>34.700000000000003</v>
      </c>
      <c r="R225" s="13">
        <v>4.5999999999999996</v>
      </c>
      <c r="S225" s="67">
        <f t="shared" ref="S225" si="1493">SUM(O225:R225)</f>
        <v>109.49999999999999</v>
      </c>
      <c r="T225" s="20">
        <f t="shared" ref="T225" si="1494">+N225-N226</f>
        <v>0</v>
      </c>
      <c r="U225" s="13">
        <f t="shared" ref="U225" si="1495">+N225-U$5</f>
        <v>0.40000000000000568</v>
      </c>
      <c r="V225" s="12">
        <f t="shared" ref="V225" si="1496">+$N225*O225/100</f>
        <v>49.8</v>
      </c>
      <c r="W225" s="13">
        <f t="shared" si="1453"/>
        <v>0.69999999999999574</v>
      </c>
      <c r="X225" s="3">
        <f t="shared" ref="X225" si="1497">+$N225*P225/100</f>
        <v>90.6</v>
      </c>
      <c r="Y225" s="13">
        <f t="shared" ref="Y225" si="1498">+X225-Y$5</f>
        <v>0</v>
      </c>
      <c r="Z225" s="3">
        <f t="shared" ref="Z225" si="1499">+$N225*Q225/100</f>
        <v>69.400000000000006</v>
      </c>
      <c r="AA225" s="13">
        <f t="shared" ref="AA225" si="1500">+Z225-AA$5</f>
        <v>-0.69999999999998863</v>
      </c>
      <c r="AB225" s="3">
        <f t="shared" ref="AB225" si="1501">+$N225*R225/100</f>
        <v>9.1999999999999993</v>
      </c>
      <c r="AC225" s="13">
        <f t="shared" ref="AC225" si="1502">+AB225-AC$5</f>
        <v>0</v>
      </c>
      <c r="AD225" s="3">
        <f t="shared" ref="AD225" si="1503">+V225+X225+Z225+AB225</f>
        <v>218.99999999999997</v>
      </c>
      <c r="AE225" s="13">
        <f t="shared" ref="AE225" si="1504">+AD225-AE$5</f>
        <v>0</v>
      </c>
      <c r="AF225" s="27"/>
      <c r="AG225" s="23"/>
      <c r="AH225" s="39"/>
      <c r="AJ225" s="3">
        <f t="shared" si="1392"/>
        <v>199.2</v>
      </c>
      <c r="AK225" s="3">
        <f t="shared" si="1456"/>
        <v>7.1054273576010019E-15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J225" s="3"/>
      <c r="BK225" s="3"/>
      <c r="BL225" s="3"/>
    </row>
    <row r="226" spans="6:64" s="18" customFormat="1" x14ac:dyDescent="0.2">
      <c r="F226" s="24">
        <f t="shared" si="1454"/>
        <v>161</v>
      </c>
      <c r="G226" s="15">
        <f t="shared" ref="G226:G239" si="1505">+G227+1</f>
        <v>42530</v>
      </c>
      <c r="H226" s="16" t="s">
        <v>36</v>
      </c>
      <c r="I226" s="85"/>
      <c r="J226" s="85"/>
      <c r="K226" s="16"/>
      <c r="L226" s="18" t="s">
        <v>123</v>
      </c>
      <c r="N226" s="17">
        <v>200</v>
      </c>
      <c r="O226" s="17">
        <v>24.9</v>
      </c>
      <c r="P226" s="17">
        <v>45.3</v>
      </c>
      <c r="Q226" s="17">
        <v>34.6</v>
      </c>
      <c r="R226" s="31">
        <v>4.5999999999999996</v>
      </c>
      <c r="S226" s="68">
        <f t="shared" ref="S226" si="1506">SUM(O226:R226)</f>
        <v>109.39999999999998</v>
      </c>
      <c r="T226" s="17">
        <f t="shared" ref="T226" si="1507">+N226-N227</f>
        <v>-1.8000000000000114</v>
      </c>
      <c r="U226" s="31">
        <f t="shared" ref="U226" si="1508">+N226-U$5</f>
        <v>0.40000000000000568</v>
      </c>
      <c r="V226" s="32">
        <f t="shared" ref="V226" si="1509">+$N226*O226/100</f>
        <v>49.8</v>
      </c>
      <c r="W226" s="31">
        <f t="shared" si="1453"/>
        <v>0.69999999999999574</v>
      </c>
      <c r="X226" s="17">
        <f t="shared" ref="X226" si="1510">+$N226*P226/100</f>
        <v>90.6</v>
      </c>
      <c r="Y226" s="31">
        <f t="shared" ref="Y226" si="1511">+X226-Y$5</f>
        <v>0</v>
      </c>
      <c r="Z226" s="17">
        <f t="shared" ref="Z226" si="1512">+$N226*Q226/100</f>
        <v>69.2</v>
      </c>
      <c r="AA226" s="31">
        <f t="shared" ref="AA226" si="1513">+Z226-AA$5</f>
        <v>-0.89999999999999147</v>
      </c>
      <c r="AB226" s="17">
        <f t="shared" ref="AB226" si="1514">+$N226*R226/100</f>
        <v>9.1999999999999993</v>
      </c>
      <c r="AC226" s="31">
        <f t="shared" ref="AC226" si="1515">+AB226-AC$5</f>
        <v>0</v>
      </c>
      <c r="AD226" s="17">
        <f t="shared" ref="AD226" si="1516">+V226+X226+Z226+AB226</f>
        <v>218.79999999999995</v>
      </c>
      <c r="AE226" s="31">
        <f t="shared" ref="AE226" si="1517">+AD226-AE$5</f>
        <v>-0.20000000000004547</v>
      </c>
      <c r="AF226" s="28"/>
      <c r="AG226" s="24"/>
      <c r="AH226" s="42"/>
      <c r="AI226" s="25"/>
      <c r="AJ226" s="17">
        <f t="shared" si="1392"/>
        <v>199</v>
      </c>
      <c r="AK226" s="17">
        <f t="shared" si="1456"/>
        <v>-0.19999999999999574</v>
      </c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J226" s="17"/>
      <c r="BK226" s="17"/>
      <c r="BL226" s="17"/>
    </row>
    <row r="227" spans="6:64" x14ac:dyDescent="0.2">
      <c r="F227" s="23">
        <f t="shared" si="1454"/>
        <v>160</v>
      </c>
      <c r="G227" s="4">
        <f t="shared" si="1505"/>
        <v>42529</v>
      </c>
      <c r="H227" s="10" t="s">
        <v>40</v>
      </c>
      <c r="I227" s="84"/>
      <c r="J227" s="84"/>
      <c r="K227" s="10"/>
      <c r="L227" t="s">
        <v>122</v>
      </c>
      <c r="N227" s="3">
        <v>201.8</v>
      </c>
      <c r="O227" s="3">
        <v>25.1</v>
      </c>
      <c r="P227" s="3">
        <v>44.6</v>
      </c>
      <c r="Q227" s="3">
        <v>35.5</v>
      </c>
      <c r="R227" s="13">
        <v>4.5999999999999996</v>
      </c>
      <c r="S227" s="67">
        <f t="shared" ref="S227" si="1518">SUM(O227:R227)</f>
        <v>109.8</v>
      </c>
      <c r="T227" s="20">
        <f t="shared" ref="T227" si="1519">+N227-N228</f>
        <v>-0.19999999999998863</v>
      </c>
      <c r="U227" s="13">
        <f t="shared" ref="U227" si="1520">+N227-U$5</f>
        <v>2.2000000000000171</v>
      </c>
      <c r="V227" s="12">
        <f t="shared" ref="V227" si="1521">+$N227*O227/100</f>
        <v>50.651800000000001</v>
      </c>
      <c r="W227" s="13">
        <f t="shared" si="1453"/>
        <v>1.5518000000000001</v>
      </c>
      <c r="X227" s="3">
        <f t="shared" ref="X227" si="1522">+$N227*P227/100</f>
        <v>90.002800000000008</v>
      </c>
      <c r="Y227" s="13">
        <f t="shared" ref="Y227" si="1523">+X227-Y$5</f>
        <v>-0.59719999999998663</v>
      </c>
      <c r="Z227" s="3">
        <f t="shared" ref="Z227" si="1524">+$N227*Q227/100</f>
        <v>71.63900000000001</v>
      </c>
      <c r="AA227" s="13">
        <f t="shared" ref="AA227" si="1525">+Z227-AA$5</f>
        <v>1.5390000000000157</v>
      </c>
      <c r="AB227" s="3">
        <f t="shared" ref="AB227" si="1526">+$N227*R227/100</f>
        <v>9.2827999999999999</v>
      </c>
      <c r="AC227" s="13">
        <f t="shared" ref="AC227" si="1527">+AB227-AC$5</f>
        <v>8.2800000000000651E-2</v>
      </c>
      <c r="AD227" s="3">
        <f t="shared" ref="AD227" si="1528">+V227+X227+Z227+AB227</f>
        <v>221.57640000000004</v>
      </c>
      <c r="AE227" s="13">
        <f t="shared" ref="AE227" si="1529">+AD227-AE$5</f>
        <v>2.5764000000000351</v>
      </c>
      <c r="AF227" s="27"/>
      <c r="AG227" s="23"/>
      <c r="AH227" s="39"/>
      <c r="AJ227" s="3">
        <f t="shared" si="1392"/>
        <v>202.29080000000002</v>
      </c>
      <c r="AK227" s="3">
        <f t="shared" si="1456"/>
        <v>3.0908000000000158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J227" s="3"/>
      <c r="BK227" s="3"/>
      <c r="BL227" s="3"/>
    </row>
    <row r="228" spans="6:64" x14ac:dyDescent="0.2">
      <c r="F228" s="23">
        <f t="shared" si="1454"/>
        <v>159</v>
      </c>
      <c r="G228" s="4">
        <f t="shared" si="1505"/>
        <v>42528</v>
      </c>
      <c r="H228" s="10" t="s">
        <v>38</v>
      </c>
      <c r="I228" s="84"/>
      <c r="J228" s="84"/>
      <c r="K228" s="10"/>
      <c r="N228" s="3">
        <v>202</v>
      </c>
      <c r="O228" s="3">
        <v>25</v>
      </c>
      <c r="P228" s="3">
        <v>44.6</v>
      </c>
      <c r="Q228" s="3">
        <v>35.799999999999997</v>
      </c>
      <c r="R228" s="13">
        <v>4.8</v>
      </c>
      <c r="S228" s="67">
        <f t="shared" ref="S228:S229" si="1530">SUM(O228:R228)</f>
        <v>110.19999999999999</v>
      </c>
      <c r="T228" s="20">
        <f t="shared" ref="T228:T229" si="1531">+N228-N229</f>
        <v>-1</v>
      </c>
      <c r="U228" s="13">
        <f t="shared" ref="U228:U229" si="1532">+N228-U$5</f>
        <v>2.4000000000000057</v>
      </c>
      <c r="V228" s="12">
        <f t="shared" ref="V228:V229" si="1533">+$N228*O228/100</f>
        <v>50.5</v>
      </c>
      <c r="W228" s="13">
        <f t="shared" si="1453"/>
        <v>1.3999999999999986</v>
      </c>
      <c r="X228" s="3">
        <f t="shared" ref="X228:X229" si="1534">+$N228*P228/100</f>
        <v>90.092000000000013</v>
      </c>
      <c r="Y228" s="13">
        <f t="shared" ref="Y228:Y229" si="1535">+X228-Y$5</f>
        <v>-0.50799999999998136</v>
      </c>
      <c r="Z228" s="3">
        <f t="shared" ref="Z228:Z229" si="1536">+$N228*Q228/100</f>
        <v>72.315999999999988</v>
      </c>
      <c r="AA228" s="13">
        <f t="shared" ref="AA228:AA229" si="1537">+Z228-AA$5</f>
        <v>2.215999999999994</v>
      </c>
      <c r="AB228" s="3">
        <f t="shared" ref="AB228:AB229" si="1538">+$N228*R228/100</f>
        <v>9.6959999999999997</v>
      </c>
      <c r="AC228" s="13">
        <f t="shared" ref="AC228:AC229" si="1539">+AB228-AC$5</f>
        <v>0.49600000000000044</v>
      </c>
      <c r="AD228" s="3">
        <f t="shared" ref="AD228:AD229" si="1540">+V228+X228+Z228+AB228</f>
        <v>222.60400000000001</v>
      </c>
      <c r="AE228" s="13">
        <f t="shared" ref="AE228:AE229" si="1541">+AD228-AE$5</f>
        <v>3.6040000000000134</v>
      </c>
      <c r="AF228" s="27"/>
      <c r="AG228" s="23"/>
      <c r="AH228" s="39"/>
      <c r="AJ228" s="3">
        <f t="shared" si="1392"/>
        <v>202.81599999999997</v>
      </c>
      <c r="AK228" s="3">
        <f t="shared" si="1456"/>
        <v>3.6159999999999926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J228" s="3"/>
      <c r="BK228" s="3"/>
      <c r="BL228" s="3"/>
    </row>
    <row r="229" spans="6:64" x14ac:dyDescent="0.2">
      <c r="F229" s="23">
        <f t="shared" si="1454"/>
        <v>158</v>
      </c>
      <c r="G229" s="4">
        <f t="shared" si="1505"/>
        <v>42527</v>
      </c>
      <c r="H229" s="10" t="s">
        <v>20</v>
      </c>
      <c r="I229" s="84"/>
      <c r="J229" s="84"/>
      <c r="K229" s="10"/>
      <c r="N229" s="3">
        <v>203</v>
      </c>
      <c r="O229" s="3">
        <v>25.3</v>
      </c>
      <c r="P229" s="3">
        <v>44.3</v>
      </c>
      <c r="Q229" s="3">
        <v>35.299999999999997</v>
      </c>
      <c r="R229" s="13">
        <v>4.5999999999999996</v>
      </c>
      <c r="S229" s="67">
        <f t="shared" si="1530"/>
        <v>109.49999999999999</v>
      </c>
      <c r="T229" s="20">
        <f t="shared" si="1531"/>
        <v>0.59999999999999432</v>
      </c>
      <c r="U229" s="13">
        <f t="shared" si="1532"/>
        <v>3.4000000000000057</v>
      </c>
      <c r="V229" s="12">
        <f t="shared" si="1533"/>
        <v>51.359000000000009</v>
      </c>
      <c r="W229" s="13">
        <f t="shared" si="1453"/>
        <v>2.2590000000000074</v>
      </c>
      <c r="X229" s="3">
        <f t="shared" si="1534"/>
        <v>89.929000000000002</v>
      </c>
      <c r="Y229" s="13">
        <f t="shared" si="1535"/>
        <v>-0.67099999999999227</v>
      </c>
      <c r="Z229" s="3">
        <f t="shared" si="1536"/>
        <v>71.658999999999992</v>
      </c>
      <c r="AA229" s="13">
        <f t="shared" si="1537"/>
        <v>1.5589999999999975</v>
      </c>
      <c r="AB229" s="3">
        <f t="shared" si="1538"/>
        <v>9.3379999999999992</v>
      </c>
      <c r="AC229" s="13">
        <f t="shared" si="1539"/>
        <v>0.1379999999999999</v>
      </c>
      <c r="AD229" s="3">
        <f t="shared" si="1540"/>
        <v>222.285</v>
      </c>
      <c r="AE229" s="13">
        <f t="shared" si="1541"/>
        <v>3.2849999999999966</v>
      </c>
      <c r="AF229" s="27"/>
      <c r="AG229" s="23"/>
      <c r="AH229" s="39"/>
      <c r="AJ229" s="3">
        <f t="shared" si="1392"/>
        <v>203.018</v>
      </c>
      <c r="AK229" s="3">
        <f t="shared" si="1456"/>
        <v>3.8180000000000049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J229" s="3"/>
      <c r="BK229" s="3"/>
      <c r="BL229" s="3"/>
    </row>
    <row r="230" spans="6:64" x14ac:dyDescent="0.2">
      <c r="F230" s="23">
        <f t="shared" si="1454"/>
        <v>157</v>
      </c>
      <c r="G230" s="4">
        <f t="shared" si="1505"/>
        <v>42526</v>
      </c>
      <c r="H230" s="10" t="s">
        <v>35</v>
      </c>
      <c r="I230" s="84"/>
      <c r="J230" s="84"/>
      <c r="K230" s="10"/>
      <c r="L230" t="s">
        <v>121</v>
      </c>
      <c r="N230" s="3">
        <v>202.4</v>
      </c>
      <c r="O230" s="3">
        <v>25.2</v>
      </c>
      <c r="P230" s="3">
        <v>44.4</v>
      </c>
      <c r="Q230" s="3">
        <v>35.4</v>
      </c>
      <c r="R230" s="13">
        <v>4.5999999999999996</v>
      </c>
      <c r="S230" s="67">
        <f>SUM(O230:R230)</f>
        <v>109.6</v>
      </c>
      <c r="T230" s="20">
        <f t="shared" ref="T230" si="1542">+N230-N231</f>
        <v>0.40000000000000568</v>
      </c>
      <c r="U230" s="13">
        <f t="shared" ref="U230" si="1543">+N230-U$5</f>
        <v>2.8000000000000114</v>
      </c>
      <c r="V230" s="12">
        <f t="shared" ref="V230" si="1544">+$N230*O230/100</f>
        <v>51.004799999999996</v>
      </c>
      <c r="W230" s="13">
        <f t="shared" si="1453"/>
        <v>1.9047999999999945</v>
      </c>
      <c r="X230" s="3">
        <f t="shared" ref="X230" si="1545">+$N230*P230/100</f>
        <v>89.865600000000001</v>
      </c>
      <c r="Y230" s="13">
        <f t="shared" ref="Y230" si="1546">+X230-Y$5</f>
        <v>-0.73439999999999372</v>
      </c>
      <c r="Z230" s="3">
        <f t="shared" ref="Z230" si="1547">+$N230*Q230/100</f>
        <v>71.649600000000007</v>
      </c>
      <c r="AA230" s="13">
        <f t="shared" ref="AA230" si="1548">+Z230-AA$5</f>
        <v>1.5496000000000123</v>
      </c>
      <c r="AB230" s="3">
        <f t="shared" ref="AB230" si="1549">+$N230*R230/100</f>
        <v>9.3103999999999996</v>
      </c>
      <c r="AC230" s="13">
        <f t="shared" ref="AC230" si="1550">+AB230-AC$5</f>
        <v>0.11040000000000028</v>
      </c>
      <c r="AD230" s="3">
        <f t="shared" ref="AD230" si="1551">+V230+X230+Z230+AB230</f>
        <v>221.83039999999997</v>
      </c>
      <c r="AE230" s="13">
        <f t="shared" ref="AE230" si="1552">+AD230-AE$5</f>
        <v>2.8303999999999689</v>
      </c>
      <c r="AF230" s="27"/>
      <c r="AG230" s="23"/>
      <c r="AH230" s="39"/>
      <c r="AJ230" s="3">
        <f t="shared" si="1392"/>
        <v>202.65440000000001</v>
      </c>
      <c r="AK230" s="3">
        <f t="shared" si="1456"/>
        <v>3.4544000000000068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J230" s="3"/>
      <c r="BK230" s="3"/>
      <c r="BL230" s="3"/>
    </row>
    <row r="231" spans="6:64" x14ac:dyDescent="0.2">
      <c r="F231" s="43">
        <f t="shared" si="1454"/>
        <v>156</v>
      </c>
      <c r="G231" s="4">
        <f t="shared" si="1505"/>
        <v>42525</v>
      </c>
      <c r="H231" s="44" t="s">
        <v>29</v>
      </c>
      <c r="I231" s="35"/>
      <c r="J231" s="35"/>
      <c r="K231" s="44"/>
      <c r="L231" t="s">
        <v>120</v>
      </c>
      <c r="N231" s="3">
        <v>202</v>
      </c>
      <c r="O231" s="3">
        <v>24.9</v>
      </c>
      <c r="P231" s="3">
        <v>44.6</v>
      </c>
      <c r="Q231" s="3">
        <v>35.9</v>
      </c>
      <c r="R231" s="13">
        <v>4.8</v>
      </c>
      <c r="S231" s="67">
        <f>SUM(O231:R231)</f>
        <v>110.2</v>
      </c>
      <c r="T231" s="20">
        <f t="shared" ref="T231" si="1553">+N231-N232</f>
        <v>1</v>
      </c>
      <c r="U231" s="13">
        <f t="shared" ref="U231" si="1554">+N231-U$5</f>
        <v>2.4000000000000057</v>
      </c>
      <c r="V231" s="12">
        <f t="shared" ref="V231" si="1555">+$N231*O231/100</f>
        <v>50.297999999999995</v>
      </c>
      <c r="W231" s="13">
        <f t="shared" si="1453"/>
        <v>1.1979999999999933</v>
      </c>
      <c r="X231" s="3">
        <f t="shared" ref="X231" si="1556">+$N231*P231/100</f>
        <v>90.092000000000013</v>
      </c>
      <c r="Y231" s="13">
        <f t="shared" ref="Y231" si="1557">+X231-Y$5</f>
        <v>-0.50799999999998136</v>
      </c>
      <c r="Z231" s="3">
        <f t="shared" ref="Z231" si="1558">+$N231*Q231/100</f>
        <v>72.517999999999986</v>
      </c>
      <c r="AA231" s="13">
        <f t="shared" ref="AA231" si="1559">+Z231-AA$5</f>
        <v>2.4179999999999922</v>
      </c>
      <c r="AB231" s="3">
        <f t="shared" ref="AB231" si="1560">+$N231*R231/100</f>
        <v>9.6959999999999997</v>
      </c>
      <c r="AC231" s="13">
        <f t="shared" ref="AC231" si="1561">+AB231-AC$5</f>
        <v>0.49600000000000044</v>
      </c>
      <c r="AD231" s="3">
        <f t="shared" ref="AD231" si="1562">+V231+X231+Z231+AB231</f>
        <v>222.60400000000001</v>
      </c>
      <c r="AE231" s="13">
        <f t="shared" ref="AE231" si="1563">+AD231-AE$5</f>
        <v>3.6040000000000134</v>
      </c>
      <c r="AF231" s="27"/>
      <c r="AG231" s="23"/>
      <c r="AH231" s="39"/>
      <c r="AJ231" s="3">
        <f t="shared" si="1392"/>
        <v>202.81599999999997</v>
      </c>
      <c r="AK231" s="3">
        <f t="shared" si="1456"/>
        <v>3.6159999999999854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J231" s="3"/>
      <c r="BK231" s="3"/>
      <c r="BL231" s="3"/>
    </row>
    <row r="232" spans="6:64" x14ac:dyDescent="0.2">
      <c r="F232" s="23">
        <f t="shared" si="1454"/>
        <v>155</v>
      </c>
      <c r="G232" s="4">
        <f t="shared" si="1505"/>
        <v>42524</v>
      </c>
      <c r="H232" s="10" t="s">
        <v>59</v>
      </c>
      <c r="I232" s="84"/>
      <c r="J232" s="84"/>
      <c r="K232" s="10"/>
      <c r="L232" s="6" t="s">
        <v>119</v>
      </c>
      <c r="N232" s="3">
        <v>201</v>
      </c>
      <c r="O232" s="3">
        <v>24.6</v>
      </c>
      <c r="P232" s="3">
        <v>44.6</v>
      </c>
      <c r="Q232" s="3">
        <v>36.700000000000003</v>
      </c>
      <c r="R232" s="13">
        <v>5</v>
      </c>
      <c r="S232" s="67">
        <f>SUM(O232:R232)</f>
        <v>110.9</v>
      </c>
      <c r="T232" s="20">
        <f t="shared" ref="T232" si="1564">+N232-N233</f>
        <v>-1.1999999999999886</v>
      </c>
      <c r="U232" s="13">
        <f t="shared" ref="U232" si="1565">+N232-U$5</f>
        <v>1.4000000000000057</v>
      </c>
      <c r="V232" s="12">
        <f t="shared" ref="V232" si="1566">+$N232*O232/100</f>
        <v>49.446000000000005</v>
      </c>
      <c r="W232" s="13">
        <f t="shared" si="1453"/>
        <v>0.34600000000000364</v>
      </c>
      <c r="X232" s="3">
        <f t="shared" ref="X232" si="1567">+$N232*P232/100</f>
        <v>89.646000000000001</v>
      </c>
      <c r="Y232" s="13">
        <f t="shared" ref="Y232" si="1568">+X232-Y$5</f>
        <v>-0.95399999999999352</v>
      </c>
      <c r="Z232" s="3">
        <f t="shared" ref="Z232" si="1569">+$N232*Q232/100</f>
        <v>73.76700000000001</v>
      </c>
      <c r="AA232" s="13">
        <f t="shared" ref="AA232" si="1570">+Z232-AA$5</f>
        <v>3.6670000000000158</v>
      </c>
      <c r="AB232" s="3">
        <f t="shared" ref="AB232" si="1571">+$N232*R232/100</f>
        <v>10.050000000000001</v>
      </c>
      <c r="AC232" s="13">
        <f t="shared" ref="AC232" si="1572">+AB232-AC$5</f>
        <v>0.85000000000000142</v>
      </c>
      <c r="AD232" s="3">
        <f t="shared" ref="AD232" si="1573">+V232+X232+Z232+AB232</f>
        <v>222.90900000000005</v>
      </c>
      <c r="AE232" s="13">
        <f t="shared" ref="AE232" si="1574">+AD232-AE$5</f>
        <v>3.9090000000000487</v>
      </c>
      <c r="AF232" s="28"/>
      <c r="AG232" s="23"/>
      <c r="AH232" s="39"/>
      <c r="AJ232" s="3">
        <f t="shared" si="1392"/>
        <v>203.21300000000002</v>
      </c>
      <c r="AK232" s="3">
        <f t="shared" si="1456"/>
        <v>4.0130000000000194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J232" s="3"/>
      <c r="BK232" s="3"/>
      <c r="BL232" s="3"/>
    </row>
    <row r="233" spans="6:64" s="18" customFormat="1" x14ac:dyDescent="0.2">
      <c r="F233" s="24">
        <f t="shared" ref="F233:F246" si="1575">+F234+1</f>
        <v>154</v>
      </c>
      <c r="G233" s="15">
        <f t="shared" si="1505"/>
        <v>42523</v>
      </c>
      <c r="H233" s="16" t="s">
        <v>36</v>
      </c>
      <c r="I233" s="85"/>
      <c r="J233" s="85"/>
      <c r="K233" s="16"/>
      <c r="L233" s="65" t="s">
        <v>116</v>
      </c>
      <c r="N233" s="17">
        <v>202.2</v>
      </c>
      <c r="O233" s="17">
        <v>24.9</v>
      </c>
      <c r="P233" s="17">
        <v>44.5</v>
      </c>
      <c r="Q233" s="17">
        <v>36</v>
      </c>
      <c r="R233" s="31">
        <v>4.8</v>
      </c>
      <c r="S233" s="68">
        <f t="shared" ref="S233:S296" si="1576">SUM(O233:R233)</f>
        <v>110.2</v>
      </c>
      <c r="T233" s="17">
        <f t="shared" ref="T233:T234" si="1577">+N233-N234</f>
        <v>-1</v>
      </c>
      <c r="U233" s="31">
        <f t="shared" ref="U233:U234" si="1578">+N233-U$5</f>
        <v>2.5999999999999943</v>
      </c>
      <c r="V233" s="32">
        <f t="shared" ref="V233:V234" si="1579">+$N233*O233/100</f>
        <v>50.347799999999999</v>
      </c>
      <c r="W233" s="31">
        <f t="shared" si="1453"/>
        <v>1.247799999999998</v>
      </c>
      <c r="X233" s="17">
        <f t="shared" ref="X233:X234" si="1580">+$N233*P233/100</f>
        <v>89.978999999999999</v>
      </c>
      <c r="Y233" s="31">
        <f t="shared" ref="Y233:Y234" si="1581">+X233-Y$5</f>
        <v>-0.62099999999999511</v>
      </c>
      <c r="Z233" s="17">
        <f t="shared" ref="Z233:Z234" si="1582">+$N233*Q233/100</f>
        <v>72.792000000000002</v>
      </c>
      <c r="AA233" s="31">
        <f t="shared" ref="AA233:AA234" si="1583">+Z233-AA$5</f>
        <v>2.6920000000000073</v>
      </c>
      <c r="AB233" s="17">
        <f t="shared" ref="AB233:AB234" si="1584">+$N233*R233/100</f>
        <v>9.7055999999999987</v>
      </c>
      <c r="AC233" s="31">
        <f t="shared" ref="AC233:AC234" si="1585">+AB233-AC$5</f>
        <v>0.50559999999999938</v>
      </c>
      <c r="AD233" s="17">
        <f t="shared" ref="AD233:AD234" si="1586">+V233+X233+Z233+AB233</f>
        <v>222.8244</v>
      </c>
      <c r="AE233" s="31">
        <f t="shared" ref="AE233:AE234" si="1587">+AD233-AE$5</f>
        <v>3.8243999999999971</v>
      </c>
      <c r="AF233" s="28"/>
      <c r="AG233" s="24"/>
      <c r="AH233" s="42"/>
      <c r="AI233" s="25"/>
      <c r="AJ233" s="3">
        <f t="shared" si="1392"/>
        <v>203.13980000000001</v>
      </c>
      <c r="AK233" s="3">
        <f t="shared" si="1456"/>
        <v>3.9398000000000053</v>
      </c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J233" s="17"/>
      <c r="BK233" s="17"/>
      <c r="BL233" s="17"/>
    </row>
    <row r="234" spans="6:64" x14ac:dyDescent="0.2">
      <c r="F234" s="23">
        <f t="shared" si="1575"/>
        <v>153</v>
      </c>
      <c r="G234" s="4">
        <f t="shared" si="1505"/>
        <v>42522</v>
      </c>
      <c r="H234" s="10" t="s">
        <v>40</v>
      </c>
      <c r="I234" s="84"/>
      <c r="J234" s="84"/>
      <c r="K234" s="10"/>
      <c r="N234" s="3">
        <v>203.2</v>
      </c>
      <c r="O234" s="3">
        <v>25</v>
      </c>
      <c r="P234" s="3">
        <v>44.2</v>
      </c>
      <c r="Q234" s="3">
        <v>36.700000000000003</v>
      </c>
      <c r="R234" s="13">
        <v>5</v>
      </c>
      <c r="S234" s="67">
        <f t="shared" si="1576"/>
        <v>110.9</v>
      </c>
      <c r="T234" s="20">
        <f t="shared" si="1577"/>
        <v>-0.80000000000001137</v>
      </c>
      <c r="U234" s="13">
        <f t="shared" si="1578"/>
        <v>3.5999999999999943</v>
      </c>
      <c r="V234" s="12">
        <f t="shared" si="1579"/>
        <v>50.8</v>
      </c>
      <c r="W234" s="13">
        <f t="shared" si="1453"/>
        <v>1.6999999999999957</v>
      </c>
      <c r="X234" s="3">
        <f t="shared" si="1580"/>
        <v>89.814400000000006</v>
      </c>
      <c r="Y234" s="13">
        <f t="shared" si="1581"/>
        <v>-0.78559999999998809</v>
      </c>
      <c r="Z234" s="63">
        <f t="shared" si="1582"/>
        <v>74.574400000000011</v>
      </c>
      <c r="AA234" s="64">
        <f t="shared" si="1583"/>
        <v>4.474400000000017</v>
      </c>
      <c r="AB234" s="3">
        <f t="shared" si="1584"/>
        <v>10.16</v>
      </c>
      <c r="AC234" s="13">
        <f t="shared" si="1585"/>
        <v>0.96000000000000085</v>
      </c>
      <c r="AD234" s="3">
        <f t="shared" si="1586"/>
        <v>225.34880000000001</v>
      </c>
      <c r="AE234" s="13">
        <f t="shared" si="1587"/>
        <v>6.3488000000000113</v>
      </c>
      <c r="AF234" s="27"/>
      <c r="AG234" s="23"/>
      <c r="AH234" s="39"/>
      <c r="AJ234" s="3">
        <f t="shared" si="1392"/>
        <v>205.37440000000001</v>
      </c>
      <c r="AK234" s="3">
        <f t="shared" si="1456"/>
        <v>6.1744000000000128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J234" s="3"/>
      <c r="BK234" s="3"/>
      <c r="BL234" s="3"/>
    </row>
    <row r="235" spans="6:64" x14ac:dyDescent="0.2">
      <c r="F235" s="23">
        <f t="shared" si="1575"/>
        <v>152</v>
      </c>
      <c r="G235" s="4">
        <f t="shared" si="1505"/>
        <v>42521</v>
      </c>
      <c r="H235" s="10" t="s">
        <v>38</v>
      </c>
      <c r="I235" s="84"/>
      <c r="J235" s="84"/>
      <c r="K235" s="10"/>
      <c r="L235" t="s">
        <v>115</v>
      </c>
      <c r="N235" s="3">
        <v>204</v>
      </c>
      <c r="O235" s="3">
        <v>25.5</v>
      </c>
      <c r="P235" s="3">
        <v>44.2</v>
      </c>
      <c r="Q235" s="3">
        <v>35.6</v>
      </c>
      <c r="R235" s="13">
        <v>4.5999999999999996</v>
      </c>
      <c r="S235" s="67">
        <f t="shared" si="1576"/>
        <v>109.9</v>
      </c>
      <c r="T235" s="20">
        <f t="shared" ref="T235" si="1588">+N235-N236</f>
        <v>-1.1999999999999886</v>
      </c>
      <c r="U235" s="13">
        <f t="shared" ref="U235" si="1589">+N235-U$5</f>
        <v>4.4000000000000057</v>
      </c>
      <c r="V235" s="12">
        <f t="shared" ref="V235" si="1590">+$N235*O235/100</f>
        <v>52.02</v>
      </c>
      <c r="W235" s="13">
        <f t="shared" si="1453"/>
        <v>2.9200000000000017</v>
      </c>
      <c r="X235" s="3">
        <f t="shared" ref="X235" si="1591">+$N235*P235/100</f>
        <v>90.168000000000006</v>
      </c>
      <c r="Y235" s="13">
        <f t="shared" ref="Y235" si="1592">+X235-Y$5</f>
        <v>-0.43199999999998795</v>
      </c>
      <c r="Z235" s="3">
        <f t="shared" ref="Z235" si="1593">+$N235*Q235/100</f>
        <v>72.624000000000009</v>
      </c>
      <c r="AA235" s="13">
        <f t="shared" ref="AA235" si="1594">+Z235-AA$5</f>
        <v>2.5240000000000151</v>
      </c>
      <c r="AB235" s="3">
        <f t="shared" ref="AB235" si="1595">+$N235*R235/100</f>
        <v>9.3840000000000003</v>
      </c>
      <c r="AC235" s="13">
        <f t="shared" ref="AC235" si="1596">+AB235-AC$5</f>
        <v>0.18400000000000105</v>
      </c>
      <c r="AD235" s="3">
        <f t="shared" ref="AD235" si="1597">+V235+X235+Z235+AB235</f>
        <v>224.19600000000003</v>
      </c>
      <c r="AE235" s="13">
        <f t="shared" ref="AE235" si="1598">+AD235-AE$5</f>
        <v>5.1960000000000264</v>
      </c>
      <c r="AF235" s="27"/>
      <c r="AG235" s="23"/>
      <c r="AH235" s="39"/>
      <c r="AJ235" s="3">
        <f t="shared" si="1392"/>
        <v>204.64400000000001</v>
      </c>
      <c r="AK235" s="3">
        <f t="shared" si="1456"/>
        <v>5.4440000000000168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J235" s="3"/>
      <c r="BK235" s="3"/>
      <c r="BL235" s="3"/>
    </row>
    <row r="236" spans="6:64" x14ac:dyDescent="0.2">
      <c r="F236" s="23">
        <f t="shared" si="1575"/>
        <v>151</v>
      </c>
      <c r="G236" s="4">
        <f t="shared" si="1505"/>
        <v>42520</v>
      </c>
      <c r="H236" s="10" t="s">
        <v>20</v>
      </c>
      <c r="I236" s="84"/>
      <c r="J236" s="84"/>
      <c r="K236" s="10"/>
      <c r="L236" t="s">
        <v>114</v>
      </c>
      <c r="N236" s="63">
        <v>205.2</v>
      </c>
      <c r="O236" s="3">
        <v>26</v>
      </c>
      <c r="P236" s="3">
        <v>43.9</v>
      </c>
      <c r="Q236" s="3">
        <v>35</v>
      </c>
      <c r="R236" s="13">
        <v>4.5999999999999996</v>
      </c>
      <c r="S236" s="67">
        <f t="shared" si="1576"/>
        <v>109.5</v>
      </c>
      <c r="T236" s="82">
        <f t="shared" ref="T236:T238" si="1599">+N236-N237</f>
        <v>3.5999999999999943</v>
      </c>
      <c r="U236" s="13">
        <f t="shared" ref="U236:U238" si="1600">+N236-U$5</f>
        <v>5.5999999999999943</v>
      </c>
      <c r="V236" s="12">
        <f t="shared" ref="V236:V238" si="1601">+$N236*O236/100</f>
        <v>53.351999999999997</v>
      </c>
      <c r="W236" s="64">
        <f t="shared" si="1453"/>
        <v>4.2519999999999953</v>
      </c>
      <c r="X236" s="3">
        <f t="shared" ref="X236:X238" si="1602">+$N236*P236/100</f>
        <v>90.082799999999992</v>
      </c>
      <c r="Y236" s="13">
        <f t="shared" ref="Y236:Y238" si="1603">+X236-Y$5</f>
        <v>-0.51720000000000255</v>
      </c>
      <c r="Z236" s="3">
        <f t="shared" ref="Z236:Z238" si="1604">+$N236*Q236/100</f>
        <v>71.819999999999993</v>
      </c>
      <c r="AA236" s="13">
        <f t="shared" ref="AA236:AA238" si="1605">+Z236-AA$5</f>
        <v>1.7199999999999989</v>
      </c>
      <c r="AB236" s="3">
        <f t="shared" ref="AB236:AB238" si="1606">+$N236*R236/100</f>
        <v>9.4391999999999978</v>
      </c>
      <c r="AC236" s="13">
        <f t="shared" ref="AC236:AC238" si="1607">+AB236-AC$5</f>
        <v>0.23919999999999852</v>
      </c>
      <c r="AD236" s="3">
        <f t="shared" ref="AD236:AD238" si="1608">+V236+X236+Z236+AB236</f>
        <v>224.69399999999999</v>
      </c>
      <c r="AE236" s="13">
        <f t="shared" ref="AE236:AE238" si="1609">+AD236-AE$5</f>
        <v>5.6939999999999884</v>
      </c>
      <c r="AF236" s="27"/>
      <c r="AG236" s="23"/>
      <c r="AH236" s="39"/>
      <c r="AJ236" s="3">
        <f t="shared" si="1392"/>
        <v>205.172</v>
      </c>
      <c r="AK236" s="3">
        <f t="shared" si="1456"/>
        <v>5.9719999999999942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J236" s="3"/>
      <c r="BK236" s="3"/>
      <c r="BL236" s="3"/>
    </row>
    <row r="237" spans="6:64" x14ac:dyDescent="0.2">
      <c r="F237" s="23">
        <f t="shared" si="1575"/>
        <v>150</v>
      </c>
      <c r="G237" s="4">
        <f t="shared" si="1505"/>
        <v>42519</v>
      </c>
      <c r="H237" s="10" t="s">
        <v>35</v>
      </c>
      <c r="I237" s="84"/>
      <c r="J237" s="84"/>
      <c r="K237" s="10"/>
      <c r="N237" s="3">
        <v>201.6</v>
      </c>
      <c r="O237" s="3">
        <v>25.2</v>
      </c>
      <c r="P237" s="3">
        <v>44.7</v>
      </c>
      <c r="Q237" s="3">
        <v>35.1</v>
      </c>
      <c r="R237" s="13">
        <v>4.5999999999999996</v>
      </c>
      <c r="S237" s="67">
        <f t="shared" si="1576"/>
        <v>109.6</v>
      </c>
      <c r="T237" s="20">
        <f t="shared" si="1599"/>
        <v>-0.59999999999999432</v>
      </c>
      <c r="U237" s="13">
        <f t="shared" si="1600"/>
        <v>2</v>
      </c>
      <c r="V237" s="12">
        <f t="shared" si="1601"/>
        <v>50.803199999999997</v>
      </c>
      <c r="W237" s="13">
        <f t="shared" si="1453"/>
        <v>1.7031999999999954</v>
      </c>
      <c r="X237" s="3">
        <f t="shared" si="1602"/>
        <v>90.115200000000002</v>
      </c>
      <c r="Y237" s="13">
        <f t="shared" si="1603"/>
        <v>-0.48479999999999279</v>
      </c>
      <c r="Z237" s="3">
        <f t="shared" si="1604"/>
        <v>70.761600000000001</v>
      </c>
      <c r="AA237" s="13">
        <f t="shared" si="1605"/>
        <v>0.66160000000000707</v>
      </c>
      <c r="AB237" s="3">
        <f t="shared" si="1606"/>
        <v>9.2735999999999983</v>
      </c>
      <c r="AC237" s="13">
        <f t="shared" si="1607"/>
        <v>7.3599999999999E-2</v>
      </c>
      <c r="AD237" s="3">
        <f t="shared" si="1608"/>
        <v>220.95359999999999</v>
      </c>
      <c r="AE237" s="13">
        <f t="shared" si="1609"/>
        <v>1.9535999999999945</v>
      </c>
      <c r="AF237" s="27"/>
      <c r="AG237" s="23"/>
      <c r="AH237" s="39"/>
      <c r="AJ237" s="3">
        <f t="shared" si="1392"/>
        <v>201.56479999999999</v>
      </c>
      <c r="AK237" s="3">
        <f t="shared" si="1456"/>
        <v>2.3648000000000025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J237" s="3"/>
      <c r="BK237" s="3"/>
      <c r="BL237" s="3"/>
    </row>
    <row r="238" spans="6:64" x14ac:dyDescent="0.2">
      <c r="F238" s="43">
        <f t="shared" si="1575"/>
        <v>149</v>
      </c>
      <c r="G238" s="4">
        <f t="shared" si="1505"/>
        <v>42518</v>
      </c>
      <c r="H238" s="44" t="s">
        <v>29</v>
      </c>
      <c r="I238" s="35"/>
      <c r="J238" s="35"/>
      <c r="K238" s="44"/>
      <c r="N238" s="3">
        <v>202.2</v>
      </c>
      <c r="O238" s="3">
        <v>25.2</v>
      </c>
      <c r="P238" s="3">
        <v>44.7</v>
      </c>
      <c r="Q238" s="3">
        <v>35</v>
      </c>
      <c r="R238" s="13">
        <v>4.5999999999999996</v>
      </c>
      <c r="S238" s="67">
        <f t="shared" si="1576"/>
        <v>109.5</v>
      </c>
      <c r="T238" s="20">
        <f t="shared" si="1599"/>
        <v>-0.10000000000002274</v>
      </c>
      <c r="U238" s="13">
        <f t="shared" si="1600"/>
        <v>2.5999999999999943</v>
      </c>
      <c r="V238" s="12">
        <f t="shared" si="1601"/>
        <v>50.954399999999993</v>
      </c>
      <c r="W238" s="13">
        <f t="shared" si="1453"/>
        <v>1.8543999999999912</v>
      </c>
      <c r="X238" s="3">
        <f t="shared" si="1602"/>
        <v>90.383399999999995</v>
      </c>
      <c r="Y238" s="13">
        <f t="shared" si="1603"/>
        <v>-0.21659999999999968</v>
      </c>
      <c r="Z238" s="3">
        <f t="shared" si="1604"/>
        <v>70.77</v>
      </c>
      <c r="AA238" s="13">
        <f t="shared" si="1605"/>
        <v>0.67000000000000171</v>
      </c>
      <c r="AB238" s="3">
        <f t="shared" si="1606"/>
        <v>9.3011999999999997</v>
      </c>
      <c r="AC238" s="13">
        <f t="shared" si="1607"/>
        <v>0.1012000000000004</v>
      </c>
      <c r="AD238" s="3">
        <f t="shared" si="1608"/>
        <v>221.40899999999999</v>
      </c>
      <c r="AE238" s="13">
        <f t="shared" si="1609"/>
        <v>2.4089999999999918</v>
      </c>
      <c r="AF238" s="27"/>
      <c r="AG238" s="23"/>
      <c r="AH238" s="39"/>
      <c r="AJ238" s="3">
        <f t="shared" si="1392"/>
        <v>201.7244</v>
      </c>
      <c r="AK238" s="3">
        <f t="shared" si="1456"/>
        <v>2.5243999999999929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J238" s="3"/>
      <c r="BK238" s="3"/>
      <c r="BL238" s="3"/>
    </row>
    <row r="239" spans="6:64" s="72" customFormat="1" x14ac:dyDescent="0.2">
      <c r="F239" s="23">
        <f t="shared" si="1575"/>
        <v>148</v>
      </c>
      <c r="G239" s="70">
        <f t="shared" si="1505"/>
        <v>42517</v>
      </c>
      <c r="H239" s="71" t="s">
        <v>59</v>
      </c>
      <c r="I239" s="86"/>
      <c r="J239" s="86"/>
      <c r="K239" s="71"/>
      <c r="L239" s="72" t="s">
        <v>113</v>
      </c>
      <c r="N239" s="73">
        <v>202.3</v>
      </c>
      <c r="O239" s="73">
        <v>25.3</v>
      </c>
      <c r="P239" s="73">
        <v>44.7</v>
      </c>
      <c r="Q239" s="73">
        <v>34.700000000000003</v>
      </c>
      <c r="R239" s="74">
        <v>4.5999999999999996</v>
      </c>
      <c r="S239" s="75">
        <f t="shared" si="1576"/>
        <v>109.3</v>
      </c>
      <c r="T239" s="73">
        <f t="shared" ref="T239" si="1610">+N239-N240</f>
        <v>1.9000000000000057</v>
      </c>
      <c r="U239" s="74">
        <f t="shared" ref="U239" si="1611">+N239-U$5</f>
        <v>2.7000000000000171</v>
      </c>
      <c r="V239" s="76">
        <f t="shared" ref="V239" si="1612">+$N239*O239/100</f>
        <v>51.181900000000006</v>
      </c>
      <c r="W239" s="74">
        <f t="shared" si="1453"/>
        <v>2.0819000000000045</v>
      </c>
      <c r="X239" s="73">
        <f t="shared" ref="X239" si="1613">+$N239*P239/100</f>
        <v>90.428100000000015</v>
      </c>
      <c r="Y239" s="74">
        <f t="shared" ref="Y239" si="1614">+X239-Y$5</f>
        <v>-0.17189999999997951</v>
      </c>
      <c r="Z239" s="73">
        <f t="shared" ref="Z239" si="1615">+$N239*Q239/100</f>
        <v>70.198100000000011</v>
      </c>
      <c r="AA239" s="74">
        <f t="shared" ref="AA239" si="1616">+Z239-AA$5</f>
        <v>9.8100000000016507E-2</v>
      </c>
      <c r="AB239" s="73">
        <f t="shared" ref="AB239" si="1617">+$N239*R239/100</f>
        <v>9.3057999999999996</v>
      </c>
      <c r="AC239" s="74">
        <f t="shared" ref="AC239" si="1618">+AB239-AC$5</f>
        <v>0.10580000000000034</v>
      </c>
      <c r="AD239" s="73">
        <f t="shared" ref="AD239" si="1619">+V239+X239+Z239+AB239</f>
        <v>221.11390000000003</v>
      </c>
      <c r="AE239" s="74">
        <f t="shared" ref="AE239" si="1620">+AD239-AE$5</f>
        <v>2.1139000000000294</v>
      </c>
      <c r="AF239" s="77"/>
      <c r="AG239" s="69"/>
      <c r="AH239" s="78"/>
      <c r="AI239" s="79"/>
      <c r="AJ239" s="3">
        <f t="shared" si="1392"/>
        <v>201.38000000000002</v>
      </c>
      <c r="AK239" s="3">
        <f t="shared" si="1456"/>
        <v>2.180000000000021</v>
      </c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J239" s="73"/>
      <c r="BK239" s="73"/>
      <c r="BL239" s="73"/>
    </row>
    <row r="240" spans="6:64" s="18" customFormat="1" x14ac:dyDescent="0.2">
      <c r="F240" s="24">
        <f t="shared" si="1575"/>
        <v>147</v>
      </c>
      <c r="G240" s="15">
        <f t="shared" ref="G240:G244" si="1621">+G241+1</f>
        <v>42516</v>
      </c>
      <c r="H240" s="16" t="s">
        <v>36</v>
      </c>
      <c r="I240" s="85"/>
      <c r="J240" s="85"/>
      <c r="K240" s="16"/>
      <c r="L240" s="18" t="s">
        <v>112</v>
      </c>
      <c r="N240" s="17">
        <v>200.4</v>
      </c>
      <c r="O240" s="17">
        <v>25.1</v>
      </c>
      <c r="P240" s="17">
        <v>45</v>
      </c>
      <c r="Q240" s="17">
        <v>34.700000000000003</v>
      </c>
      <c r="R240" s="31">
        <v>4.5999999999999996</v>
      </c>
      <c r="S240" s="68">
        <f t="shared" si="1576"/>
        <v>109.39999999999999</v>
      </c>
      <c r="T240" s="17">
        <f t="shared" ref="T240" si="1622">+N240-N241</f>
        <v>-1.1999999999999886</v>
      </c>
      <c r="U240" s="31">
        <f t="shared" ref="U240" si="1623">+N240-U$5</f>
        <v>0.80000000000001137</v>
      </c>
      <c r="V240" s="32">
        <f t="shared" ref="V240" si="1624">+$N240*O240/100</f>
        <v>50.30040000000001</v>
      </c>
      <c r="W240" s="31">
        <f t="shared" si="1453"/>
        <v>1.200400000000009</v>
      </c>
      <c r="X240" s="17">
        <f t="shared" ref="X240" si="1625">+$N240*P240/100</f>
        <v>90.18</v>
      </c>
      <c r="Y240" s="31">
        <f t="shared" ref="Y240" si="1626">+X240-Y$5</f>
        <v>-0.41999999999998749</v>
      </c>
      <c r="Z240" s="17">
        <f t="shared" ref="Z240" si="1627">+$N240*Q240/100</f>
        <v>69.538800000000009</v>
      </c>
      <c r="AA240" s="31">
        <f t="shared" ref="AA240" si="1628">+Z240-AA$5</f>
        <v>-0.56119999999998527</v>
      </c>
      <c r="AB240" s="17">
        <f t="shared" ref="AB240" si="1629">+$N240*R240/100</f>
        <v>9.218399999999999</v>
      </c>
      <c r="AC240" s="31">
        <f t="shared" ref="AC240" si="1630">+AB240-AC$5</f>
        <v>1.839999999999975E-2</v>
      </c>
      <c r="AD240" s="17">
        <f t="shared" ref="AD240" si="1631">+V240+X240+Z240+AB240</f>
        <v>219.23760000000004</v>
      </c>
      <c r="AE240" s="31">
        <f t="shared" ref="AE240" si="1632">+AD240-AE$5</f>
        <v>0.23760000000004311</v>
      </c>
      <c r="AF240" s="28"/>
      <c r="AG240" s="24"/>
      <c r="AH240" s="42"/>
      <c r="AI240" s="25"/>
      <c r="AJ240" s="3">
        <f t="shared" si="1392"/>
        <v>199.83920000000001</v>
      </c>
      <c r="AK240" s="3">
        <f t="shared" si="1456"/>
        <v>0.63920000000002375</v>
      </c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J240" s="17"/>
      <c r="BK240" s="17"/>
      <c r="BL240" s="17"/>
    </row>
    <row r="241" spans="6:64" x14ac:dyDescent="0.2">
      <c r="F241" s="23">
        <f t="shared" si="1575"/>
        <v>146</v>
      </c>
      <c r="G241" s="4">
        <f t="shared" si="1621"/>
        <v>42515</v>
      </c>
      <c r="H241" s="10" t="s">
        <v>40</v>
      </c>
      <c r="I241" s="84"/>
      <c r="J241" s="84"/>
      <c r="K241" s="10"/>
      <c r="L241" t="s">
        <v>111</v>
      </c>
      <c r="N241" s="3">
        <v>201.6</v>
      </c>
      <c r="O241" s="3">
        <v>25.2</v>
      </c>
      <c r="P241" s="3">
        <v>44.7</v>
      </c>
      <c r="Q241" s="3">
        <v>35.1</v>
      </c>
      <c r="R241" s="13">
        <v>4.5999999999999996</v>
      </c>
      <c r="S241" s="67">
        <f t="shared" si="1576"/>
        <v>109.6</v>
      </c>
      <c r="T241" s="20">
        <f t="shared" ref="T241" si="1633">+N241-N242</f>
        <v>0</v>
      </c>
      <c r="U241" s="13">
        <f t="shared" ref="U241" si="1634">+N241-U$5</f>
        <v>2</v>
      </c>
      <c r="V241" s="12">
        <f t="shared" ref="V241" si="1635">+$N241*O241/100</f>
        <v>50.803199999999997</v>
      </c>
      <c r="W241" s="13">
        <f t="shared" si="1453"/>
        <v>1.7031999999999954</v>
      </c>
      <c r="X241" s="3">
        <f t="shared" ref="X241" si="1636">+$N241*P241/100</f>
        <v>90.115200000000002</v>
      </c>
      <c r="Y241" s="13">
        <f t="shared" ref="Y241" si="1637">+X241-Y$5</f>
        <v>-0.48479999999999279</v>
      </c>
      <c r="Z241" s="3">
        <f t="shared" ref="Z241" si="1638">+$N241*Q241/100</f>
        <v>70.761600000000001</v>
      </c>
      <c r="AA241" s="13">
        <f t="shared" ref="AA241" si="1639">+Z241-AA$5</f>
        <v>0.66160000000000707</v>
      </c>
      <c r="AB241" s="3">
        <f t="shared" ref="AB241" si="1640">+$N241*R241/100</f>
        <v>9.2735999999999983</v>
      </c>
      <c r="AC241" s="13">
        <f t="shared" ref="AC241" si="1641">+AB241-AC$5</f>
        <v>7.3599999999999E-2</v>
      </c>
      <c r="AD241" s="3">
        <f t="shared" ref="AD241" si="1642">+V241+X241+Z241+AB241</f>
        <v>220.95359999999999</v>
      </c>
      <c r="AE241" s="13">
        <f t="shared" ref="AE241" si="1643">+AD241-AE$5</f>
        <v>1.9535999999999945</v>
      </c>
      <c r="AF241" s="27"/>
      <c r="AG241" s="23"/>
      <c r="AH241" s="39"/>
      <c r="AJ241" s="3">
        <f t="shared" ref="AJ241:AJ272" si="1644">(+V241+Z241)*$AJ$4+$AJ$5</f>
        <v>201.56479999999999</v>
      </c>
      <c r="AK241" s="3">
        <f t="shared" si="1456"/>
        <v>2.3648000000000025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J241" s="3"/>
      <c r="BK241" s="3"/>
      <c r="BL241" s="3"/>
    </row>
    <row r="242" spans="6:64" x14ac:dyDescent="0.2">
      <c r="F242" s="23">
        <f t="shared" si="1575"/>
        <v>145</v>
      </c>
      <c r="G242" s="4">
        <f t="shared" si="1621"/>
        <v>42514</v>
      </c>
      <c r="H242" s="10" t="s">
        <v>38</v>
      </c>
      <c r="I242" s="84"/>
      <c r="J242" s="84"/>
      <c r="K242" s="10"/>
      <c r="L242" t="s">
        <v>110</v>
      </c>
      <c r="N242" s="3">
        <v>201.6</v>
      </c>
      <c r="O242" s="3">
        <v>25.1</v>
      </c>
      <c r="P242" s="3">
        <v>44.6</v>
      </c>
      <c r="Q242" s="3">
        <v>35.5</v>
      </c>
      <c r="R242" s="13">
        <v>4.5999999999999996</v>
      </c>
      <c r="S242" s="67">
        <f t="shared" si="1576"/>
        <v>109.8</v>
      </c>
      <c r="T242" s="20">
        <f t="shared" ref="T242" si="1645">+N242-N243</f>
        <v>-1.8000000000000114</v>
      </c>
      <c r="U242" s="13">
        <f t="shared" ref="U242" si="1646">+N242-U$5</f>
        <v>2</v>
      </c>
      <c r="V242" s="12">
        <f t="shared" ref="V242" si="1647">+$N242*O242/100</f>
        <v>50.601599999999998</v>
      </c>
      <c r="W242" s="13">
        <f t="shared" si="1453"/>
        <v>1.5015999999999963</v>
      </c>
      <c r="X242" s="3">
        <f t="shared" ref="X242" si="1648">+$N242*P242/100</f>
        <v>89.913600000000002</v>
      </c>
      <c r="Y242" s="13">
        <f t="shared" ref="Y242" si="1649">+X242-Y$5</f>
        <v>-0.68639999999999191</v>
      </c>
      <c r="Z242" s="3">
        <f t="shared" ref="Z242" si="1650">+$N242*Q242/100</f>
        <v>71.567999999999998</v>
      </c>
      <c r="AA242" s="13">
        <f t="shared" ref="AA242" si="1651">+Z242-AA$5</f>
        <v>1.4680000000000035</v>
      </c>
      <c r="AB242" s="3">
        <f t="shared" ref="AB242" si="1652">+$N242*R242/100</f>
        <v>9.2735999999999983</v>
      </c>
      <c r="AC242" s="13">
        <f t="shared" ref="AC242" si="1653">+AB242-AC$5</f>
        <v>7.3599999999999E-2</v>
      </c>
      <c r="AD242" s="3">
        <f t="shared" ref="AD242" si="1654">+V242+X242+Z242+AB242</f>
        <v>221.35679999999996</v>
      </c>
      <c r="AE242" s="13">
        <f t="shared" ref="AE242" si="1655">+AD242-AE$5</f>
        <v>2.3567999999999643</v>
      </c>
      <c r="AF242" s="27"/>
      <c r="AG242" s="23"/>
      <c r="AH242" s="39"/>
      <c r="AJ242" s="3">
        <f t="shared" si="1644"/>
        <v>202.1696</v>
      </c>
      <c r="AK242" s="3">
        <f t="shared" si="1456"/>
        <v>2.9695999999999998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J242" s="3"/>
      <c r="BK242" s="3"/>
      <c r="BL242" s="3"/>
    </row>
    <row r="243" spans="6:64" x14ac:dyDescent="0.2">
      <c r="F243" s="23">
        <f t="shared" si="1575"/>
        <v>144</v>
      </c>
      <c r="G243" s="4">
        <f t="shared" si="1621"/>
        <v>42513</v>
      </c>
      <c r="H243" s="10" t="s">
        <v>20</v>
      </c>
      <c r="I243" s="84"/>
      <c r="J243" s="84"/>
      <c r="K243" s="10"/>
      <c r="L243" t="s">
        <v>109</v>
      </c>
      <c r="N243" s="3">
        <v>203.4</v>
      </c>
      <c r="O243" s="3">
        <v>25.6</v>
      </c>
      <c r="P243" s="3">
        <v>44.4</v>
      </c>
      <c r="Q243" s="3">
        <v>34.700000000000003</v>
      </c>
      <c r="R243" s="13">
        <v>4.5999999999999996</v>
      </c>
      <c r="S243" s="67">
        <f t="shared" si="1576"/>
        <v>109.3</v>
      </c>
      <c r="T243" s="20">
        <f t="shared" ref="T243" si="1656">+N243-N244</f>
        <v>1.5999999999999943</v>
      </c>
      <c r="U243" s="13">
        <f t="shared" ref="U243" si="1657">+N243-U$5</f>
        <v>3.8000000000000114</v>
      </c>
      <c r="V243" s="12">
        <f t="shared" ref="V243" si="1658">+$N243*O243/100</f>
        <v>52.070400000000006</v>
      </c>
      <c r="W243" s="13">
        <f t="shared" si="1453"/>
        <v>2.970400000000005</v>
      </c>
      <c r="X243" s="3">
        <f t="shared" ref="X243" si="1659">+$N243*P243/100</f>
        <v>90.309599999999989</v>
      </c>
      <c r="Y243" s="13">
        <f t="shared" ref="Y243" si="1660">+X243-Y$5</f>
        <v>-0.29040000000000532</v>
      </c>
      <c r="Z243" s="3">
        <f t="shared" ref="Z243" si="1661">+$N243*Q243/100</f>
        <v>70.579800000000006</v>
      </c>
      <c r="AA243" s="13">
        <f t="shared" ref="AA243" si="1662">+Z243-AA$5</f>
        <v>0.47980000000001155</v>
      </c>
      <c r="AB243" s="3">
        <f t="shared" ref="AB243" si="1663">+$N243*R243/100</f>
        <v>9.3564000000000007</v>
      </c>
      <c r="AC243" s="13">
        <f t="shared" ref="AC243" si="1664">+AB243-AC$5</f>
        <v>0.15640000000000143</v>
      </c>
      <c r="AD243" s="3">
        <f t="shared" ref="AD243" si="1665">+V243+X243+Z243+AB243</f>
        <v>222.31620000000001</v>
      </c>
      <c r="AE243" s="13">
        <f t="shared" ref="AE243" si="1666">+AD243-AE$5</f>
        <v>3.3162000000000091</v>
      </c>
      <c r="AF243" s="27"/>
      <c r="AG243" s="23"/>
      <c r="AH243" s="39"/>
      <c r="AJ243" s="3">
        <f t="shared" si="1644"/>
        <v>202.65020000000001</v>
      </c>
      <c r="AK243" s="3">
        <f t="shared" si="1456"/>
        <v>3.4502000000000166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J243" s="3"/>
      <c r="BK243" s="3"/>
      <c r="BL243" s="3"/>
    </row>
    <row r="244" spans="6:64" x14ac:dyDescent="0.2">
      <c r="F244" s="23">
        <f t="shared" si="1575"/>
        <v>143</v>
      </c>
      <c r="G244" s="4">
        <f t="shared" si="1621"/>
        <v>42512</v>
      </c>
      <c r="H244" s="10" t="s">
        <v>35</v>
      </c>
      <c r="I244" s="84"/>
      <c r="J244" s="84"/>
      <c r="K244" s="10"/>
      <c r="N244" s="3">
        <v>201.8</v>
      </c>
      <c r="O244" s="3">
        <v>25.2</v>
      </c>
      <c r="P244" s="3">
        <v>44.7</v>
      </c>
      <c r="Q244" s="3">
        <v>35</v>
      </c>
      <c r="R244" s="13">
        <v>4.5999999999999996</v>
      </c>
      <c r="S244" s="67">
        <f t="shared" si="1576"/>
        <v>109.5</v>
      </c>
      <c r="T244" s="20">
        <f t="shared" ref="T244" si="1667">+N244-N245</f>
        <v>-0.59999999999999432</v>
      </c>
      <c r="U244" s="13">
        <f t="shared" ref="U244" si="1668">+N244-U$5</f>
        <v>2.2000000000000171</v>
      </c>
      <c r="V244" s="12">
        <f t="shared" ref="V244" si="1669">+$N244*O244/100</f>
        <v>50.853600000000007</v>
      </c>
      <c r="W244" s="13">
        <f t="shared" si="1453"/>
        <v>1.7536000000000058</v>
      </c>
      <c r="X244" s="3">
        <f t="shared" ref="X244" si="1670">+$N244*P244/100</f>
        <v>90.204600000000013</v>
      </c>
      <c r="Y244" s="13">
        <f t="shared" ref="Y244" si="1671">+X244-Y$5</f>
        <v>-0.39539999999998088</v>
      </c>
      <c r="Z244" s="3">
        <f t="shared" ref="Z244" si="1672">+$N244*Q244/100</f>
        <v>70.63</v>
      </c>
      <c r="AA244" s="13">
        <f t="shared" ref="AA244" si="1673">+Z244-AA$5</f>
        <v>0.53000000000000114</v>
      </c>
      <c r="AB244" s="3">
        <f t="shared" ref="AB244" si="1674">+$N244*R244/100</f>
        <v>9.2827999999999999</v>
      </c>
      <c r="AC244" s="13">
        <f t="shared" ref="AC244" si="1675">+AB244-AC$5</f>
        <v>8.2800000000000651E-2</v>
      </c>
      <c r="AD244" s="3">
        <f t="shared" ref="AD244" si="1676">+V244+X244+Z244+AB244</f>
        <v>220.97100000000003</v>
      </c>
      <c r="AE244" s="13">
        <f t="shared" ref="AE244" si="1677">+AD244-AE$5</f>
        <v>1.9710000000000321</v>
      </c>
      <c r="AF244" s="27"/>
      <c r="AG244" s="23"/>
      <c r="AH244" s="39"/>
      <c r="AJ244" s="3">
        <f t="shared" si="1644"/>
        <v>201.4836</v>
      </c>
      <c r="AK244" s="3">
        <f t="shared" si="1456"/>
        <v>2.283600000000007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J244" s="3"/>
      <c r="BK244" s="3"/>
      <c r="BL244" s="3"/>
    </row>
    <row r="245" spans="6:64" x14ac:dyDescent="0.2">
      <c r="F245" s="43">
        <f t="shared" si="1575"/>
        <v>142</v>
      </c>
      <c r="G245" s="4">
        <f t="shared" ref="F245:G260" si="1678">+G246+1</f>
        <v>42511</v>
      </c>
      <c r="H245" s="44" t="s">
        <v>29</v>
      </c>
      <c r="I245" s="35"/>
      <c r="J245" s="35"/>
      <c r="K245" s="44"/>
      <c r="L245" t="s">
        <v>108</v>
      </c>
      <c r="N245" s="3">
        <v>202.4</v>
      </c>
      <c r="O245" s="3">
        <v>25.4</v>
      </c>
      <c r="P245" s="3">
        <v>44.5</v>
      </c>
      <c r="Q245" s="3">
        <v>35.1</v>
      </c>
      <c r="R245" s="13">
        <v>4.5999999999999996</v>
      </c>
      <c r="S245" s="67">
        <f t="shared" si="1576"/>
        <v>109.6</v>
      </c>
      <c r="T245" s="20">
        <f t="shared" ref="T245" si="1679">+N245-N246</f>
        <v>2.4000000000000057</v>
      </c>
      <c r="U245" s="13">
        <f t="shared" ref="U245" si="1680">+N245-U$5</f>
        <v>2.8000000000000114</v>
      </c>
      <c r="V245" s="12">
        <f t="shared" ref="V245" si="1681">+$N245*O245/100</f>
        <v>51.409599999999998</v>
      </c>
      <c r="W245" s="13">
        <f t="shared" si="1453"/>
        <v>2.3095999999999961</v>
      </c>
      <c r="X245" s="3">
        <f t="shared" ref="X245" si="1682">+$N245*P245/100</f>
        <v>90.068000000000012</v>
      </c>
      <c r="Y245" s="13">
        <f t="shared" ref="Y245" si="1683">+X245-Y$5</f>
        <v>-0.53199999999998226</v>
      </c>
      <c r="Z245" s="3">
        <f t="shared" ref="Z245" si="1684">+$N245*Q245/100</f>
        <v>71.042400000000001</v>
      </c>
      <c r="AA245" s="13">
        <f t="shared" ref="AA245" si="1685">+Z245-AA$5</f>
        <v>0.94240000000000634</v>
      </c>
      <c r="AB245" s="3">
        <f t="shared" ref="AB245" si="1686">+$N245*R245/100</f>
        <v>9.3103999999999996</v>
      </c>
      <c r="AC245" s="13">
        <f t="shared" ref="AC245" si="1687">+AB245-AC$5</f>
        <v>0.11040000000000028</v>
      </c>
      <c r="AD245" s="3">
        <f t="shared" ref="AD245" si="1688">+V245+X245+Z245+AB245</f>
        <v>221.83039999999997</v>
      </c>
      <c r="AE245" s="13">
        <f t="shared" ref="AE245" si="1689">+AD245-AE$5</f>
        <v>2.8303999999999689</v>
      </c>
      <c r="AF245" s="27"/>
      <c r="AG245" s="23"/>
      <c r="AH245" s="39"/>
      <c r="AJ245" s="3">
        <f t="shared" si="1644"/>
        <v>202.452</v>
      </c>
      <c r="AK245" s="3">
        <f t="shared" si="1456"/>
        <v>3.2520000000000024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J245" s="3"/>
      <c r="BK245" s="3"/>
      <c r="BL245" s="3"/>
    </row>
    <row r="246" spans="6:64" s="72" customFormat="1" x14ac:dyDescent="0.2">
      <c r="F246" s="23">
        <f t="shared" si="1575"/>
        <v>141</v>
      </c>
      <c r="G246" s="70">
        <f t="shared" si="1678"/>
        <v>42510</v>
      </c>
      <c r="H246" s="71" t="s">
        <v>59</v>
      </c>
      <c r="I246" s="86"/>
      <c r="J246" s="86"/>
      <c r="K246" s="71"/>
      <c r="L246" s="72" t="s">
        <v>107</v>
      </c>
      <c r="N246" s="73">
        <v>200</v>
      </c>
      <c r="O246" s="73">
        <v>24.7</v>
      </c>
      <c r="P246" s="73">
        <v>45.2</v>
      </c>
      <c r="Q246" s="73">
        <v>35.4</v>
      </c>
      <c r="R246" s="74">
        <v>4.5999999999999996</v>
      </c>
      <c r="S246" s="75">
        <f t="shared" si="1576"/>
        <v>109.9</v>
      </c>
      <c r="T246" s="73">
        <f t="shared" ref="T246:T248" si="1690">+N246-N247</f>
        <v>-1.1999999999999886</v>
      </c>
      <c r="U246" s="74">
        <f t="shared" ref="U246:U248" si="1691">+N246-U$5</f>
        <v>0.40000000000000568</v>
      </c>
      <c r="V246" s="76">
        <f t="shared" ref="V246:V248" si="1692">+$N246*O246/100</f>
        <v>49.4</v>
      </c>
      <c r="W246" s="74">
        <f t="shared" si="1453"/>
        <v>0.29999999999999716</v>
      </c>
      <c r="X246" s="73">
        <f t="shared" ref="X246:X248" si="1693">+$N246*P246/100</f>
        <v>90.4</v>
      </c>
      <c r="Y246" s="74">
        <f t="shared" ref="Y246:Y248" si="1694">+X246-Y$5</f>
        <v>-0.19999999999998863</v>
      </c>
      <c r="Z246" s="73">
        <f t="shared" ref="Z246:Z248" si="1695">+$N246*Q246/100</f>
        <v>70.8</v>
      </c>
      <c r="AA246" s="74">
        <f t="shared" ref="AA246:AA248" si="1696">+Z246-AA$5</f>
        <v>0.70000000000000284</v>
      </c>
      <c r="AB246" s="73">
        <f t="shared" ref="AB246:AB248" si="1697">+$N246*R246/100</f>
        <v>9.1999999999999993</v>
      </c>
      <c r="AC246" s="74">
        <f t="shared" ref="AC246:AC248" si="1698">+AB246-AC$5</f>
        <v>0</v>
      </c>
      <c r="AD246" s="73">
        <f t="shared" ref="AD246:AD248" si="1699">+V246+X246+Z246+AB246</f>
        <v>219.8</v>
      </c>
      <c r="AE246" s="74">
        <f t="shared" ref="AE246:AE248" si="1700">+AD246-AE$5</f>
        <v>0.80000000000001137</v>
      </c>
      <c r="AF246" s="77"/>
      <c r="AG246" s="69"/>
      <c r="AH246" s="78"/>
      <c r="AI246" s="79"/>
      <c r="AJ246" s="3">
        <f t="shared" si="1644"/>
        <v>200.2</v>
      </c>
      <c r="AK246" s="3">
        <f t="shared" si="1456"/>
        <v>1</v>
      </c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J246" s="73"/>
      <c r="BK246" s="73"/>
      <c r="BL246" s="73"/>
    </row>
    <row r="247" spans="6:64" s="18" customFormat="1" x14ac:dyDescent="0.2">
      <c r="F247" s="24">
        <f t="shared" si="1678"/>
        <v>140</v>
      </c>
      <c r="G247" s="15">
        <f t="shared" ref="G247:G251" si="1701">+G248+1</f>
        <v>42509</v>
      </c>
      <c r="H247" s="16" t="s">
        <v>36</v>
      </c>
      <c r="I247" s="85"/>
      <c r="J247" s="85"/>
      <c r="K247" s="16"/>
      <c r="L247" s="18" t="s">
        <v>106</v>
      </c>
      <c r="N247" s="17">
        <v>201.2</v>
      </c>
      <c r="O247" s="17">
        <v>25.1</v>
      </c>
      <c r="P247" s="17">
        <v>44.8</v>
      </c>
      <c r="Q247" s="17">
        <v>35.1</v>
      </c>
      <c r="R247" s="31">
        <v>4.5999999999999996</v>
      </c>
      <c r="S247" s="68">
        <f t="shared" si="1576"/>
        <v>109.6</v>
      </c>
      <c r="T247" s="17">
        <f t="shared" si="1690"/>
        <v>-1.2000000000000171</v>
      </c>
      <c r="U247" s="31">
        <f t="shared" si="1691"/>
        <v>1.5999999999999943</v>
      </c>
      <c r="V247" s="32">
        <f t="shared" si="1692"/>
        <v>50.501199999999997</v>
      </c>
      <c r="W247" s="31">
        <f t="shared" si="1453"/>
        <v>1.4011999999999958</v>
      </c>
      <c r="X247" s="17">
        <f t="shared" si="1693"/>
        <v>90.137599999999978</v>
      </c>
      <c r="Y247" s="31">
        <f t="shared" si="1694"/>
        <v>-0.46240000000001658</v>
      </c>
      <c r="Z247" s="17">
        <f t="shared" si="1695"/>
        <v>70.621200000000002</v>
      </c>
      <c r="AA247" s="31">
        <f t="shared" si="1696"/>
        <v>0.52120000000000744</v>
      </c>
      <c r="AB247" s="17">
        <f t="shared" si="1697"/>
        <v>9.2551999999999985</v>
      </c>
      <c r="AC247" s="31">
        <f t="shared" si="1698"/>
        <v>5.519999999999925E-2</v>
      </c>
      <c r="AD247" s="17">
        <f t="shared" si="1699"/>
        <v>220.51519999999999</v>
      </c>
      <c r="AE247" s="31">
        <f t="shared" si="1700"/>
        <v>1.515199999999993</v>
      </c>
      <c r="AF247" s="28"/>
      <c r="AG247" s="24"/>
      <c r="AH247" s="42"/>
      <c r="AI247" s="25"/>
      <c r="AJ247" s="3">
        <f t="shared" si="1644"/>
        <v>201.1224</v>
      </c>
      <c r="AK247" s="3">
        <f t="shared" si="1456"/>
        <v>1.9224000000000032</v>
      </c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J247" s="17"/>
      <c r="BK247" s="17"/>
      <c r="BL247" s="17"/>
    </row>
    <row r="248" spans="6:64" x14ac:dyDescent="0.2">
      <c r="F248" s="23">
        <f t="shared" si="1678"/>
        <v>139</v>
      </c>
      <c r="G248" s="4">
        <f t="shared" si="1701"/>
        <v>42508</v>
      </c>
      <c r="H248" s="10" t="s">
        <v>40</v>
      </c>
      <c r="I248" s="84"/>
      <c r="J248" s="84"/>
      <c r="K248" s="10"/>
      <c r="L248" t="s">
        <v>105</v>
      </c>
      <c r="N248" s="3">
        <v>202.4</v>
      </c>
      <c r="O248" s="3">
        <v>25.5</v>
      </c>
      <c r="P248" s="3">
        <v>44.6</v>
      </c>
      <c r="Q248" s="3">
        <v>34.700000000000003</v>
      </c>
      <c r="R248" s="13">
        <v>4.5999999999999996</v>
      </c>
      <c r="S248" s="67">
        <f t="shared" si="1576"/>
        <v>109.39999999999999</v>
      </c>
      <c r="T248" s="20">
        <f t="shared" si="1690"/>
        <v>1.5999999999999943</v>
      </c>
      <c r="U248" s="13">
        <f t="shared" si="1691"/>
        <v>2.8000000000000114</v>
      </c>
      <c r="V248" s="12">
        <f t="shared" si="1692"/>
        <v>51.611999999999995</v>
      </c>
      <c r="W248" s="13">
        <f t="shared" si="1453"/>
        <v>2.5119999999999933</v>
      </c>
      <c r="X248" s="3">
        <f t="shared" si="1693"/>
        <v>90.270400000000009</v>
      </c>
      <c r="Y248" s="13">
        <f t="shared" si="1694"/>
        <v>-0.32959999999998502</v>
      </c>
      <c r="Z248" s="3">
        <f t="shared" si="1695"/>
        <v>70.232800000000012</v>
      </c>
      <c r="AA248" s="13">
        <f t="shared" si="1696"/>
        <v>0.13280000000001735</v>
      </c>
      <c r="AB248" s="3">
        <f t="shared" si="1697"/>
        <v>9.3103999999999996</v>
      </c>
      <c r="AC248" s="13">
        <f t="shared" si="1698"/>
        <v>0.11040000000000028</v>
      </c>
      <c r="AD248" s="3">
        <f t="shared" si="1699"/>
        <v>221.4256</v>
      </c>
      <c r="AE248" s="13">
        <f t="shared" si="1700"/>
        <v>2.4256000000000029</v>
      </c>
      <c r="AF248" s="27"/>
      <c r="AG248" s="23"/>
      <c r="AH248" s="39"/>
      <c r="AJ248" s="3">
        <f t="shared" si="1644"/>
        <v>201.84480000000002</v>
      </c>
      <c r="AK248" s="3">
        <f t="shared" si="1456"/>
        <v>2.6448000000000107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J248" s="3"/>
      <c r="BK248" s="3"/>
      <c r="BL248" s="3"/>
    </row>
    <row r="249" spans="6:64" x14ac:dyDescent="0.2">
      <c r="F249" s="23">
        <f t="shared" si="1678"/>
        <v>138</v>
      </c>
      <c r="G249" s="4">
        <f t="shared" si="1701"/>
        <v>42507</v>
      </c>
      <c r="H249" s="10" t="s">
        <v>38</v>
      </c>
      <c r="I249" s="84"/>
      <c r="J249" s="84"/>
      <c r="K249" s="10"/>
      <c r="N249" s="3">
        <v>200.8</v>
      </c>
      <c r="O249" s="3">
        <v>25.2</v>
      </c>
      <c r="P249" s="3">
        <v>45.1</v>
      </c>
      <c r="Q249" s="3">
        <v>34.299999999999997</v>
      </c>
      <c r="R249" s="13">
        <v>4.9000000000000004</v>
      </c>
      <c r="S249" s="67">
        <f t="shared" si="1576"/>
        <v>109.5</v>
      </c>
      <c r="T249" s="20">
        <f t="shared" ref="T249:T250" si="1702">+N249-N250</f>
        <v>-1.5999999999999943</v>
      </c>
      <c r="U249" s="13">
        <f t="shared" ref="U249:U250" si="1703">+N249-U$5</f>
        <v>1.2000000000000171</v>
      </c>
      <c r="V249" s="12">
        <f t="shared" ref="V249:V250" si="1704">+$N249*O249/100</f>
        <v>50.601599999999998</v>
      </c>
      <c r="W249" s="13">
        <f t="shared" si="1453"/>
        <v>1.5015999999999963</v>
      </c>
      <c r="X249" s="3">
        <f t="shared" ref="X249:X250" si="1705">+$N249*P249/100</f>
        <v>90.5608</v>
      </c>
      <c r="Y249" s="13">
        <f t="shared" ref="Y249:Y250" si="1706">+X249-Y$5</f>
        <v>-3.9199999999993906E-2</v>
      </c>
      <c r="Z249" s="3">
        <f t="shared" ref="Z249:Z250" si="1707">+$N249*Q249/100</f>
        <v>68.874399999999994</v>
      </c>
      <c r="AA249" s="13">
        <f t="shared" ref="AA249:AA250" si="1708">+Z249-AA$5</f>
        <v>-1.2256</v>
      </c>
      <c r="AB249" s="3">
        <f t="shared" ref="AB249:AB250" si="1709">+$N249*R249/100</f>
        <v>9.8391999999999999</v>
      </c>
      <c r="AC249" s="13">
        <f t="shared" ref="AC249:AC250" si="1710">+AB249-AC$5</f>
        <v>0.63920000000000066</v>
      </c>
      <c r="AD249" s="3">
        <f t="shared" ref="AD249:AD250" si="1711">+V249+X249+Z249+AB249</f>
        <v>219.87599999999998</v>
      </c>
      <c r="AE249" s="13">
        <f t="shared" ref="AE249:AE250" si="1712">+AD249-AE$5</f>
        <v>0.87599999999997635</v>
      </c>
      <c r="AF249" s="27"/>
      <c r="AG249" s="23"/>
      <c r="AH249" s="39"/>
      <c r="AJ249" s="3">
        <f t="shared" si="1644"/>
        <v>199.476</v>
      </c>
      <c r="AK249" s="3">
        <f t="shared" si="1456"/>
        <v>0.27599999999999625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J249" s="3"/>
      <c r="BK249" s="3"/>
      <c r="BL249" s="3"/>
    </row>
    <row r="250" spans="6:64" x14ac:dyDescent="0.2">
      <c r="F250" s="23">
        <f t="shared" si="1678"/>
        <v>137</v>
      </c>
      <c r="G250" s="4">
        <f t="shared" si="1701"/>
        <v>42506</v>
      </c>
      <c r="H250" s="10" t="s">
        <v>20</v>
      </c>
      <c r="I250" s="84"/>
      <c r="J250" s="84"/>
      <c r="K250" s="10"/>
      <c r="N250" s="3">
        <v>202.4</v>
      </c>
      <c r="O250" s="3">
        <v>25.3</v>
      </c>
      <c r="P250" s="3">
        <v>44.4</v>
      </c>
      <c r="Q250" s="3">
        <v>35.4</v>
      </c>
      <c r="R250" s="13">
        <v>4.5999999999999996</v>
      </c>
      <c r="S250" s="67">
        <f t="shared" si="1576"/>
        <v>109.69999999999999</v>
      </c>
      <c r="T250" s="20">
        <f t="shared" si="1702"/>
        <v>-0.79999999999998295</v>
      </c>
      <c r="U250" s="13">
        <f t="shared" si="1703"/>
        <v>2.8000000000000114</v>
      </c>
      <c r="V250" s="12">
        <f t="shared" si="1704"/>
        <v>51.2072</v>
      </c>
      <c r="W250" s="13">
        <f t="shared" si="1453"/>
        <v>2.1071999999999989</v>
      </c>
      <c r="X250" s="3">
        <f t="shared" si="1705"/>
        <v>89.865600000000001</v>
      </c>
      <c r="Y250" s="13">
        <f t="shared" si="1706"/>
        <v>-0.73439999999999372</v>
      </c>
      <c r="Z250" s="3">
        <f t="shared" si="1707"/>
        <v>71.649600000000007</v>
      </c>
      <c r="AA250" s="13">
        <f t="shared" si="1708"/>
        <v>1.5496000000000123</v>
      </c>
      <c r="AB250" s="3">
        <f t="shared" si="1709"/>
        <v>9.3103999999999996</v>
      </c>
      <c r="AC250" s="13">
        <f t="shared" si="1710"/>
        <v>0.11040000000000028</v>
      </c>
      <c r="AD250" s="3">
        <f t="shared" si="1711"/>
        <v>222.03279999999998</v>
      </c>
      <c r="AE250" s="13">
        <f t="shared" si="1712"/>
        <v>3.0327999999999804</v>
      </c>
      <c r="AF250" s="27"/>
      <c r="AG250" s="23"/>
      <c r="AH250" s="39"/>
      <c r="AJ250" s="3">
        <f t="shared" si="1644"/>
        <v>202.85680000000002</v>
      </c>
      <c r="AK250" s="3">
        <f t="shared" si="1456"/>
        <v>3.6568000000000112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J250" s="3"/>
      <c r="BK250" s="3"/>
      <c r="BL250" s="3"/>
    </row>
    <row r="251" spans="6:64" x14ac:dyDescent="0.2">
      <c r="F251" s="23">
        <f t="shared" si="1678"/>
        <v>136</v>
      </c>
      <c r="G251" s="4">
        <f t="shared" si="1701"/>
        <v>42505</v>
      </c>
      <c r="H251" s="10" t="s">
        <v>35</v>
      </c>
      <c r="I251" s="84"/>
      <c r="J251" s="84"/>
      <c r="K251" s="10"/>
      <c r="L251" t="s">
        <v>104</v>
      </c>
      <c r="N251" s="3">
        <v>203.2</v>
      </c>
      <c r="O251" s="3">
        <v>25.4</v>
      </c>
      <c r="P251" s="3">
        <v>44.3</v>
      </c>
      <c r="Q251" s="3">
        <v>35.4</v>
      </c>
      <c r="R251" s="13">
        <v>4.5999999999999996</v>
      </c>
      <c r="S251" s="67">
        <f t="shared" si="1576"/>
        <v>109.69999999999999</v>
      </c>
      <c r="T251" s="20">
        <f>+N251-N252</f>
        <v>0.79999999999998295</v>
      </c>
      <c r="U251" s="13">
        <f>+N251-U$5</f>
        <v>3.5999999999999943</v>
      </c>
      <c r="V251" s="12">
        <f>+$N251*O251/100</f>
        <v>51.6128</v>
      </c>
      <c r="W251" s="13">
        <f t="shared" ref="W251:W282" si="1713">+V251-W$5</f>
        <v>2.5127999999999986</v>
      </c>
      <c r="X251" s="3">
        <f>+$N251*P251/100</f>
        <v>90.017599999999987</v>
      </c>
      <c r="Y251" s="13">
        <f>+X251-Y$5</f>
        <v>-0.58240000000000691</v>
      </c>
      <c r="Z251" s="3">
        <f>+$N251*Q251/100</f>
        <v>71.9328</v>
      </c>
      <c r="AA251" s="13">
        <f>+Z251-AA$5</f>
        <v>1.832800000000006</v>
      </c>
      <c r="AB251" s="3">
        <f>+$N251*R251/100</f>
        <v>9.3471999999999991</v>
      </c>
      <c r="AC251" s="13">
        <f>+AB251-AC$5</f>
        <v>0.14719999999999978</v>
      </c>
      <c r="AD251" s="3">
        <f>+V251+X251+Z251+AB251</f>
        <v>222.91039999999998</v>
      </c>
      <c r="AE251" s="13">
        <f>+AD251-AE$5</f>
        <v>3.9103999999999814</v>
      </c>
      <c r="AF251" s="27"/>
      <c r="AG251" s="23"/>
      <c r="AH251" s="39"/>
      <c r="AJ251" s="3">
        <f t="shared" si="1644"/>
        <v>203.54560000000001</v>
      </c>
      <c r="AK251" s="3">
        <f t="shared" si="1456"/>
        <v>4.3456000000000046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J251" s="3"/>
      <c r="BK251" s="3"/>
      <c r="BL251" s="3"/>
    </row>
    <row r="252" spans="6:64" x14ac:dyDescent="0.2">
      <c r="F252" s="43">
        <f t="shared" si="1678"/>
        <v>135</v>
      </c>
      <c r="G252" s="4">
        <f t="shared" ref="G252:G253" si="1714">+G253+1</f>
        <v>42504</v>
      </c>
      <c r="H252" s="44" t="s">
        <v>29</v>
      </c>
      <c r="I252" s="35"/>
      <c r="J252" s="35"/>
      <c r="K252" s="44"/>
      <c r="L252" t="s">
        <v>103</v>
      </c>
      <c r="N252" s="3">
        <v>202.4</v>
      </c>
      <c r="O252" s="3">
        <v>25.4</v>
      </c>
      <c r="P252" s="3">
        <v>44.5</v>
      </c>
      <c r="Q252" s="3">
        <v>35.1</v>
      </c>
      <c r="R252" s="13">
        <v>4.5999999999999996</v>
      </c>
      <c r="S252" s="67">
        <f t="shared" si="1576"/>
        <v>109.6</v>
      </c>
      <c r="T252" s="20">
        <f>+N252-N253</f>
        <v>2</v>
      </c>
      <c r="U252" s="13">
        <f>+N252-U$5</f>
        <v>2.8000000000000114</v>
      </c>
      <c r="V252" s="12">
        <f>+$N252*O252/100</f>
        <v>51.409599999999998</v>
      </c>
      <c r="W252" s="13">
        <f t="shared" si="1713"/>
        <v>2.3095999999999961</v>
      </c>
      <c r="X252" s="3">
        <f>+$N252*P252/100</f>
        <v>90.068000000000012</v>
      </c>
      <c r="Y252" s="13">
        <f>+X252-Y$5</f>
        <v>-0.53199999999998226</v>
      </c>
      <c r="Z252" s="3">
        <f>+$N252*Q252/100</f>
        <v>71.042400000000001</v>
      </c>
      <c r="AA252" s="13">
        <f>+Z252-AA$5</f>
        <v>0.94240000000000634</v>
      </c>
      <c r="AB252" s="3">
        <f>+$N252*R252/100</f>
        <v>9.3103999999999996</v>
      </c>
      <c r="AC252" s="13">
        <f>+AB252-AC$5</f>
        <v>0.11040000000000028</v>
      </c>
      <c r="AD252" s="3">
        <f>+V252+X252+Z252+AB252</f>
        <v>221.83039999999997</v>
      </c>
      <c r="AE252" s="13">
        <f>+AD252-AE$5</f>
        <v>2.8303999999999689</v>
      </c>
      <c r="AF252" s="27"/>
      <c r="AG252" s="23"/>
      <c r="AH252" s="39"/>
      <c r="AJ252" s="3">
        <f t="shared" si="1644"/>
        <v>202.452</v>
      </c>
      <c r="AK252" s="3">
        <f t="shared" si="1456"/>
        <v>3.2520000000000024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J252" s="3"/>
      <c r="BK252" s="3"/>
      <c r="BL252" s="3"/>
    </row>
    <row r="253" spans="6:64" x14ac:dyDescent="0.2">
      <c r="F253" s="23">
        <f t="shared" si="1678"/>
        <v>134</v>
      </c>
      <c r="G253" s="4">
        <f t="shared" si="1714"/>
        <v>42503</v>
      </c>
      <c r="H253" s="10" t="s">
        <v>59</v>
      </c>
      <c r="I253" s="84"/>
      <c r="J253" s="84"/>
      <c r="K253" s="10"/>
      <c r="L253" s="6" t="s">
        <v>102</v>
      </c>
      <c r="N253" s="3">
        <v>200.4</v>
      </c>
      <c r="O253" s="3">
        <v>25.2</v>
      </c>
      <c r="P253" s="3">
        <v>45.1</v>
      </c>
      <c r="Q253" s="3">
        <v>34.4</v>
      </c>
      <c r="R253" s="13">
        <v>4.4000000000000004</v>
      </c>
      <c r="S253" s="67">
        <f t="shared" si="1576"/>
        <v>109.1</v>
      </c>
      <c r="T253" s="20">
        <f t="shared" ref="T253" si="1715">+N253-N254</f>
        <v>0.80000000000001137</v>
      </c>
      <c r="U253" s="13">
        <f t="shared" ref="U253" si="1716">+N253-U$5</f>
        <v>0.80000000000001137</v>
      </c>
      <c r="V253" s="12">
        <f t="shared" ref="V253" si="1717">+$N253*O253/100</f>
        <v>50.500799999999998</v>
      </c>
      <c r="W253" s="13">
        <f t="shared" si="1713"/>
        <v>1.4007999999999967</v>
      </c>
      <c r="X253" s="3">
        <f t="shared" ref="X253" si="1718">+$N253*P253/100</f>
        <v>90.380400000000009</v>
      </c>
      <c r="Y253" s="13">
        <f t="shared" ref="Y253" si="1719">+X253-Y$5</f>
        <v>-0.21959999999998558</v>
      </c>
      <c r="Z253" s="3">
        <f t="shared" ref="Z253" si="1720">+$N253*Q253/100</f>
        <v>68.937600000000003</v>
      </c>
      <c r="AA253" s="13">
        <f t="shared" ref="AA253" si="1721">+Z253-AA$5</f>
        <v>-1.162399999999991</v>
      </c>
      <c r="AB253" s="3">
        <f t="shared" ref="AB253" si="1722">+$N253*R253/100</f>
        <v>8.8176000000000005</v>
      </c>
      <c r="AC253" s="13">
        <f t="shared" ref="AC253" si="1723">+AB253-AC$5</f>
        <v>-0.38239999999999874</v>
      </c>
      <c r="AD253" s="3">
        <f t="shared" ref="AD253" si="1724">+V253+X253+Z253+AB253</f>
        <v>218.63640000000001</v>
      </c>
      <c r="AE253" s="13">
        <f t="shared" ref="AE253" si="1725">+AD253-AE$5</f>
        <v>-0.36359999999999104</v>
      </c>
      <c r="AF253" s="27"/>
      <c r="AG253" s="23"/>
      <c r="AH253" s="39"/>
      <c r="AJ253" s="3">
        <f t="shared" si="1644"/>
        <v>199.4384</v>
      </c>
      <c r="AK253" s="3">
        <f t="shared" si="1456"/>
        <v>0.23840000000000572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J253" s="3"/>
      <c r="BK253" s="3"/>
      <c r="BL253" s="3"/>
    </row>
    <row r="254" spans="6:64" s="18" customFormat="1" x14ac:dyDescent="0.2">
      <c r="F254" s="24">
        <f t="shared" si="1678"/>
        <v>133</v>
      </c>
      <c r="G254" s="15">
        <f t="shared" ref="G254:G258" si="1726">+G255+1</f>
        <v>42502</v>
      </c>
      <c r="H254" s="16" t="s">
        <v>36</v>
      </c>
      <c r="I254" s="85"/>
      <c r="J254" s="85"/>
      <c r="K254" s="16"/>
      <c r="L254" s="18" t="s">
        <v>101</v>
      </c>
      <c r="N254" s="17">
        <v>199.6</v>
      </c>
      <c r="O254" s="17">
        <v>24.9</v>
      </c>
      <c r="P254" s="17">
        <v>45.3</v>
      </c>
      <c r="Q254" s="17">
        <v>34.700000000000003</v>
      </c>
      <c r="R254" s="31">
        <v>4.5999999999999996</v>
      </c>
      <c r="S254" s="67">
        <f t="shared" si="1576"/>
        <v>109.49999999999999</v>
      </c>
      <c r="T254" s="17">
        <f>+N254-N270</f>
        <v>-1.4000000000000057</v>
      </c>
      <c r="U254" s="31">
        <f>+N254-U$5</f>
        <v>0</v>
      </c>
      <c r="V254" s="32">
        <f>+$N254*O254/100</f>
        <v>49.700400000000002</v>
      </c>
      <c r="W254" s="31">
        <f t="shared" si="1713"/>
        <v>0.60040000000000049</v>
      </c>
      <c r="X254" s="17">
        <f>+$N254*P254/100</f>
        <v>90.41879999999999</v>
      </c>
      <c r="Y254" s="31">
        <f>+X254-Y$5</f>
        <v>-0.18120000000000402</v>
      </c>
      <c r="Z254" s="17">
        <f>+$N254*Q254/100</f>
        <v>69.261200000000002</v>
      </c>
      <c r="AA254" s="31">
        <f>+Z254-AA$5</f>
        <v>-0.838799999999992</v>
      </c>
      <c r="AB254" s="17">
        <f>+$N254*R254/100</f>
        <v>9.1815999999999978</v>
      </c>
      <c r="AC254" s="31">
        <f>+AB254-AC$5</f>
        <v>-1.8400000000001526E-2</v>
      </c>
      <c r="AD254" s="17">
        <f>+V254+X254+Z254+AB254</f>
        <v>218.56199999999998</v>
      </c>
      <c r="AE254" s="31">
        <f>+AD254-AE$5</f>
        <v>-0.4380000000000166</v>
      </c>
      <c r="AF254" s="28"/>
      <c r="AG254" s="24"/>
      <c r="AH254" s="42"/>
      <c r="AI254" s="25"/>
      <c r="AJ254" s="3">
        <f t="shared" si="1644"/>
        <v>198.9616</v>
      </c>
      <c r="AK254" s="3">
        <f t="shared" si="1456"/>
        <v>-0.23839999999999151</v>
      </c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J254" s="17"/>
      <c r="BK254" s="17"/>
      <c r="BL254" s="17"/>
    </row>
    <row r="255" spans="6:64" x14ac:dyDescent="0.2">
      <c r="F255" s="23">
        <f t="shared" si="1678"/>
        <v>132</v>
      </c>
      <c r="G255" s="4">
        <f t="shared" si="1726"/>
        <v>42501</v>
      </c>
      <c r="H255" s="10" t="s">
        <v>40</v>
      </c>
      <c r="I255" s="84"/>
      <c r="J255" s="84"/>
      <c r="K255" s="10"/>
      <c r="L255" t="s">
        <v>99</v>
      </c>
      <c r="N255" s="3">
        <v>200.4</v>
      </c>
      <c r="O255" s="3">
        <v>25</v>
      </c>
      <c r="P255" s="3">
        <v>45</v>
      </c>
      <c r="Q255" s="3">
        <v>34.9</v>
      </c>
      <c r="R255" s="13">
        <v>4.5999999999999996</v>
      </c>
      <c r="S255" s="67">
        <f t="shared" si="1576"/>
        <v>109.5</v>
      </c>
      <c r="T255" s="20">
        <f>+N255-N256</f>
        <v>-0.40000000000000568</v>
      </c>
      <c r="U255" s="13">
        <f>+N255-U$5</f>
        <v>0.80000000000001137</v>
      </c>
      <c r="V255" s="12">
        <f>+$N255*O255/100</f>
        <v>50.1</v>
      </c>
      <c r="W255" s="13">
        <f t="shared" si="1713"/>
        <v>1</v>
      </c>
      <c r="X255" s="3">
        <f>+$N255*P255/100</f>
        <v>90.18</v>
      </c>
      <c r="Y255" s="13">
        <f>+X255-Y$5</f>
        <v>-0.41999999999998749</v>
      </c>
      <c r="Z255" s="3">
        <f>+$N255*Q255/100</f>
        <v>69.939599999999999</v>
      </c>
      <c r="AA255" s="13">
        <f>+Z255-AA$5</f>
        <v>-0.16039999999999566</v>
      </c>
      <c r="AB255" s="3">
        <f>+$N255*R255/100</f>
        <v>9.218399999999999</v>
      </c>
      <c r="AC255" s="13">
        <f>+AB255-AC$5</f>
        <v>1.839999999999975E-2</v>
      </c>
      <c r="AD255" s="3">
        <f>+V255+X255+Z255+AB255</f>
        <v>219.43800000000002</v>
      </c>
      <c r="AE255" s="13">
        <f>+AD255-AE$5</f>
        <v>0.4380000000000166</v>
      </c>
      <c r="AF255" s="27"/>
      <c r="AG255" s="23"/>
      <c r="AH255" s="39"/>
      <c r="AJ255" s="3">
        <f t="shared" si="1644"/>
        <v>200.03960000000001</v>
      </c>
      <c r="AK255" s="3">
        <f t="shared" si="1456"/>
        <v>0.83960000000000434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J255" s="3"/>
      <c r="BK255" s="3"/>
      <c r="BL255" s="3"/>
    </row>
    <row r="256" spans="6:64" x14ac:dyDescent="0.2">
      <c r="F256" s="23">
        <f t="shared" si="1678"/>
        <v>131</v>
      </c>
      <c r="G256" s="4">
        <f t="shared" si="1726"/>
        <v>42500</v>
      </c>
      <c r="H256" s="10" t="s">
        <v>38</v>
      </c>
      <c r="I256" s="84"/>
      <c r="J256" s="84"/>
      <c r="K256" s="10"/>
      <c r="L256" t="s">
        <v>100</v>
      </c>
      <c r="N256" s="3">
        <v>200.8</v>
      </c>
      <c r="O256" s="3">
        <v>25</v>
      </c>
      <c r="P256" s="3">
        <v>45</v>
      </c>
      <c r="Q256" s="3">
        <v>34.9</v>
      </c>
      <c r="R256" s="13">
        <v>4.5999999999999996</v>
      </c>
      <c r="S256" s="67">
        <f t="shared" si="1576"/>
        <v>109.5</v>
      </c>
      <c r="T256" s="20">
        <f>+N256-N257</f>
        <v>-3</v>
      </c>
      <c r="U256" s="13">
        <f>+N256-U$5</f>
        <v>1.2000000000000171</v>
      </c>
      <c r="V256" s="12">
        <f>+$N256*O256/100</f>
        <v>50.2</v>
      </c>
      <c r="W256" s="13">
        <f t="shared" si="1713"/>
        <v>1.1000000000000014</v>
      </c>
      <c r="X256" s="3">
        <f>+$N256*P256/100</f>
        <v>90.36</v>
      </c>
      <c r="Y256" s="13">
        <f>+X256-Y$5</f>
        <v>-0.23999999999999488</v>
      </c>
      <c r="Z256" s="3">
        <f>+$N256*Q256/100</f>
        <v>70.0792</v>
      </c>
      <c r="AA256" s="13">
        <f>+Z256-AA$5</f>
        <v>-2.0799999999994156E-2</v>
      </c>
      <c r="AB256" s="3">
        <f>+$N256*R256/100</f>
        <v>9.2367999999999988</v>
      </c>
      <c r="AC256" s="13">
        <f>+AB256-AC$5</f>
        <v>3.67999999999995E-2</v>
      </c>
      <c r="AD256" s="3">
        <f>+V256+X256+Z256+AB256</f>
        <v>219.876</v>
      </c>
      <c r="AE256" s="13">
        <f>+AD256-AE$5</f>
        <v>0.87600000000000477</v>
      </c>
      <c r="AF256" s="27"/>
      <c r="AG256" s="23"/>
      <c r="AH256" s="39"/>
      <c r="AJ256" s="3">
        <f t="shared" si="1644"/>
        <v>200.2792</v>
      </c>
      <c r="AK256" s="3">
        <f t="shared" si="1456"/>
        <v>1.0792000000000073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J256" s="3"/>
      <c r="BK256" s="3"/>
      <c r="BL256" s="3"/>
    </row>
    <row r="257" spans="1:64" x14ac:dyDescent="0.2">
      <c r="F257" s="23">
        <f t="shared" si="1678"/>
        <v>130</v>
      </c>
      <c r="G257" s="4">
        <f t="shared" si="1726"/>
        <v>42499</v>
      </c>
      <c r="H257" s="10" t="s">
        <v>20</v>
      </c>
      <c r="I257" s="84"/>
      <c r="J257" s="84"/>
      <c r="K257" s="10"/>
      <c r="L257" t="s">
        <v>98</v>
      </c>
      <c r="N257" s="3">
        <v>203.8</v>
      </c>
      <c r="O257" s="3">
        <v>25.8</v>
      </c>
      <c r="P257" s="3">
        <v>44.3</v>
      </c>
      <c r="Q257" s="3">
        <v>34.799999999999997</v>
      </c>
      <c r="R257" s="13">
        <v>4.5999999999999996</v>
      </c>
      <c r="S257" s="67">
        <f t="shared" si="1576"/>
        <v>109.49999999999999</v>
      </c>
      <c r="T257" s="20">
        <f t="shared" ref="T257:T258" si="1727">+N257-N258</f>
        <v>1.2000000000000171</v>
      </c>
      <c r="U257" s="13">
        <f t="shared" ref="U257:U258" si="1728">+N257-U$5</f>
        <v>4.2000000000000171</v>
      </c>
      <c r="V257" s="12">
        <f t="shared" ref="V257:V258" si="1729">+$N257*O257/100</f>
        <v>52.580400000000012</v>
      </c>
      <c r="W257" s="13">
        <f t="shared" si="1713"/>
        <v>3.4804000000000102</v>
      </c>
      <c r="X257" s="3">
        <f t="shared" ref="X257:X258" si="1730">+$N257*P257/100</f>
        <v>90.2834</v>
      </c>
      <c r="Y257" s="13">
        <f t="shared" ref="Y257:Y258" si="1731">+X257-Y$5</f>
        <v>-0.316599999999994</v>
      </c>
      <c r="Z257" s="3">
        <f t="shared" ref="Z257:Z258" si="1732">+$N257*Q257/100</f>
        <v>70.922399999999996</v>
      </c>
      <c r="AA257" s="13">
        <f t="shared" ref="AA257:AA258" si="1733">+Z257-AA$5</f>
        <v>0.8224000000000018</v>
      </c>
      <c r="AB257" s="3">
        <f t="shared" ref="AB257:AB258" si="1734">+$N257*R257/100</f>
        <v>9.3748000000000005</v>
      </c>
      <c r="AC257" s="13">
        <f t="shared" ref="AC257:AC258" si="1735">+AB257-AC$5</f>
        <v>0.17480000000000118</v>
      </c>
      <c r="AD257" s="3">
        <f t="shared" ref="AD257:AD258" si="1736">+V257+X257+Z257+AB257</f>
        <v>223.161</v>
      </c>
      <c r="AE257" s="13">
        <f t="shared" ref="AE257:AE258" si="1737">+AD257-AE$5</f>
        <v>4.1610000000000014</v>
      </c>
      <c r="AF257" s="27"/>
      <c r="AG257" s="23"/>
      <c r="AH257" s="39"/>
      <c r="AJ257" s="3">
        <f t="shared" si="1644"/>
        <v>203.50280000000001</v>
      </c>
      <c r="AK257" s="3">
        <f t="shared" si="1456"/>
        <v>4.3028000000000119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J257" s="3"/>
      <c r="BK257" s="3"/>
      <c r="BL257" s="3"/>
    </row>
    <row r="258" spans="1:64" x14ac:dyDescent="0.2">
      <c r="F258" s="23">
        <f t="shared" si="1678"/>
        <v>129</v>
      </c>
      <c r="G258" s="4">
        <f t="shared" si="1726"/>
        <v>42498</v>
      </c>
      <c r="H258" s="10" t="s">
        <v>35</v>
      </c>
      <c r="I258" s="84"/>
      <c r="J258" s="84"/>
      <c r="K258" s="10"/>
      <c r="N258" s="3">
        <v>202.6</v>
      </c>
      <c r="O258" s="3">
        <v>25.5</v>
      </c>
      <c r="P258" s="3">
        <v>44.6</v>
      </c>
      <c r="Q258" s="3">
        <v>34.6</v>
      </c>
      <c r="R258" s="13">
        <v>4.5999999999999996</v>
      </c>
      <c r="S258" s="67">
        <f t="shared" si="1576"/>
        <v>109.29999999999998</v>
      </c>
      <c r="T258" s="20">
        <f t="shared" si="1727"/>
        <v>-0.20000000000001705</v>
      </c>
      <c r="U258" s="13">
        <f t="shared" si="1728"/>
        <v>3</v>
      </c>
      <c r="V258" s="12">
        <f t="shared" si="1729"/>
        <v>51.663000000000004</v>
      </c>
      <c r="W258" s="13">
        <f t="shared" si="1713"/>
        <v>2.5630000000000024</v>
      </c>
      <c r="X258" s="3">
        <f t="shared" si="1730"/>
        <v>90.359599999999986</v>
      </c>
      <c r="Y258" s="13">
        <f t="shared" si="1731"/>
        <v>-0.24040000000000816</v>
      </c>
      <c r="Z258" s="3">
        <f t="shared" si="1732"/>
        <v>70.099599999999995</v>
      </c>
      <c r="AA258" s="13">
        <f t="shared" si="1733"/>
        <v>-3.9999999999906777E-4</v>
      </c>
      <c r="AB258" s="3">
        <f t="shared" si="1734"/>
        <v>9.3195999999999994</v>
      </c>
      <c r="AC258" s="13">
        <f t="shared" si="1735"/>
        <v>0.11960000000000015</v>
      </c>
      <c r="AD258" s="3">
        <f t="shared" si="1736"/>
        <v>221.44179999999997</v>
      </c>
      <c r="AE258" s="13">
        <f t="shared" si="1737"/>
        <v>2.4417999999999722</v>
      </c>
      <c r="AF258" s="27"/>
      <c r="AG258" s="23"/>
      <c r="AH258" s="39"/>
      <c r="AJ258" s="3">
        <f t="shared" si="1644"/>
        <v>201.76259999999999</v>
      </c>
      <c r="AK258" s="3">
        <f t="shared" si="1456"/>
        <v>2.5626000000000033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J258" s="3"/>
      <c r="BK258" s="3"/>
      <c r="BL258" s="3"/>
    </row>
    <row r="259" spans="1:64" x14ac:dyDescent="0.2">
      <c r="F259" s="43">
        <f t="shared" si="1678"/>
        <v>128</v>
      </c>
      <c r="G259" s="4">
        <f t="shared" ref="F259:G266" si="1738">+G260+1</f>
        <v>42497</v>
      </c>
      <c r="H259" s="44" t="s">
        <v>29</v>
      </c>
      <c r="I259" s="35"/>
      <c r="J259" s="35"/>
      <c r="K259" s="44"/>
      <c r="L259" t="s">
        <v>97</v>
      </c>
      <c r="N259" s="3">
        <v>202.8</v>
      </c>
      <c r="O259" s="3">
        <v>25.5</v>
      </c>
      <c r="P259" s="3">
        <v>44.6</v>
      </c>
      <c r="Q259" s="3">
        <v>34.700000000000003</v>
      </c>
      <c r="R259" s="13">
        <v>4.5999999999999996</v>
      </c>
      <c r="S259" s="67">
        <f t="shared" si="1576"/>
        <v>109.39999999999999</v>
      </c>
      <c r="T259" s="20">
        <f t="shared" ref="T259:T264" si="1739">+N259-N260</f>
        <v>2</v>
      </c>
      <c r="U259" s="13">
        <f t="shared" ref="U259:U264" si="1740">+N259-U$5</f>
        <v>3.2000000000000171</v>
      </c>
      <c r="V259" s="12">
        <f t="shared" ref="V259:V264" si="1741">+$N259*O259/100</f>
        <v>51.714000000000006</v>
      </c>
      <c r="W259" s="13">
        <f t="shared" si="1713"/>
        <v>2.6140000000000043</v>
      </c>
      <c r="X259" s="3">
        <f t="shared" ref="X259:X264" si="1742">+$N259*P259/100</f>
        <v>90.448800000000006</v>
      </c>
      <c r="Y259" s="13">
        <f t="shared" ref="Y259:Y264" si="1743">+X259-Y$5</f>
        <v>-0.15119999999998868</v>
      </c>
      <c r="Z259" s="3">
        <f t="shared" ref="Z259:Z264" si="1744">+$N259*Q259/100</f>
        <v>70.371600000000001</v>
      </c>
      <c r="AA259" s="13">
        <f t="shared" ref="AA259:AA264" si="1745">+Z259-AA$5</f>
        <v>0.2716000000000065</v>
      </c>
      <c r="AB259" s="3">
        <f t="shared" ref="AB259:AB264" si="1746">+$N259*R259/100</f>
        <v>9.3287999999999993</v>
      </c>
      <c r="AC259" s="13">
        <f t="shared" ref="AC259:AC264" si="1747">+AB259-AC$5</f>
        <v>0.12880000000000003</v>
      </c>
      <c r="AD259" s="3">
        <f t="shared" ref="AD259:AD264" si="1748">+V259+X259+Z259+AB259</f>
        <v>221.86320000000001</v>
      </c>
      <c r="AE259" s="13">
        <f t="shared" ref="AE259:AE264" si="1749">+AD259-AE$5</f>
        <v>2.8632000000000062</v>
      </c>
      <c r="AF259" s="27"/>
      <c r="AG259" s="23"/>
      <c r="AH259" s="39"/>
      <c r="AJ259" s="3">
        <f t="shared" si="1644"/>
        <v>202.0856</v>
      </c>
      <c r="AK259" s="3">
        <f t="shared" si="1456"/>
        <v>2.8856000000000108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J259" s="3"/>
      <c r="BK259" s="3"/>
      <c r="BL259" s="3"/>
    </row>
    <row r="260" spans="1:64" x14ac:dyDescent="0.2">
      <c r="F260" s="23">
        <f t="shared" si="1678"/>
        <v>127</v>
      </c>
      <c r="G260" s="4">
        <f t="shared" si="1738"/>
        <v>42496</v>
      </c>
      <c r="H260" s="10" t="s">
        <v>59</v>
      </c>
      <c r="I260" s="84"/>
      <c r="J260" s="84"/>
      <c r="K260" s="10"/>
      <c r="L260" t="s">
        <v>96</v>
      </c>
      <c r="N260" s="3">
        <v>200.8</v>
      </c>
      <c r="O260" s="3">
        <v>25.2</v>
      </c>
      <c r="P260" s="3">
        <v>44.9</v>
      </c>
      <c r="Q260" s="3">
        <v>34.799999999999997</v>
      </c>
      <c r="R260" s="13">
        <v>4.5999999999999996</v>
      </c>
      <c r="S260" s="67">
        <f t="shared" si="1576"/>
        <v>109.49999999999999</v>
      </c>
      <c r="T260" s="20">
        <f t="shared" si="1739"/>
        <v>-2.1999999999999886</v>
      </c>
      <c r="U260" s="13">
        <f t="shared" si="1740"/>
        <v>1.2000000000000171</v>
      </c>
      <c r="V260" s="12">
        <f t="shared" si="1741"/>
        <v>50.601599999999998</v>
      </c>
      <c r="W260" s="13">
        <f t="shared" si="1713"/>
        <v>1.5015999999999963</v>
      </c>
      <c r="X260" s="3">
        <f t="shared" si="1742"/>
        <v>90.159199999999998</v>
      </c>
      <c r="Y260" s="13">
        <f t="shared" si="1743"/>
        <v>-0.44079999999999586</v>
      </c>
      <c r="Z260" s="3">
        <f t="shared" si="1744"/>
        <v>69.878399999999999</v>
      </c>
      <c r="AA260" s="13">
        <f t="shared" si="1745"/>
        <v>-0.22159999999999513</v>
      </c>
      <c r="AB260" s="3">
        <f t="shared" si="1746"/>
        <v>9.2367999999999988</v>
      </c>
      <c r="AC260" s="13">
        <f t="shared" si="1747"/>
        <v>3.67999999999995E-2</v>
      </c>
      <c r="AD260" s="3">
        <f t="shared" si="1748"/>
        <v>219.87599999999998</v>
      </c>
      <c r="AE260" s="13">
        <f t="shared" si="1749"/>
        <v>0.87599999999997635</v>
      </c>
      <c r="AF260" s="27"/>
      <c r="AG260" s="23"/>
      <c r="AH260" s="39"/>
      <c r="AJ260" s="3">
        <f t="shared" si="1644"/>
        <v>200.48</v>
      </c>
      <c r="AK260" s="3">
        <f t="shared" si="1456"/>
        <v>1.2800000000000011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J260" s="3"/>
      <c r="BK260" s="3"/>
      <c r="BL260" s="3"/>
    </row>
    <row r="261" spans="1:64" s="18" customFormat="1" x14ac:dyDescent="0.2">
      <c r="F261" s="24">
        <f t="shared" si="1738"/>
        <v>126</v>
      </c>
      <c r="G261" s="15">
        <f t="shared" si="1738"/>
        <v>42495</v>
      </c>
      <c r="H261" s="16" t="s">
        <v>36</v>
      </c>
      <c r="I261" s="85"/>
      <c r="J261" s="85"/>
      <c r="K261" s="16"/>
      <c r="N261" s="17">
        <v>203</v>
      </c>
      <c r="O261" s="17">
        <v>25.7</v>
      </c>
      <c r="P261" s="17">
        <v>44.4</v>
      </c>
      <c r="Q261" s="17">
        <v>34.5</v>
      </c>
      <c r="R261" s="31">
        <v>4.4000000000000004</v>
      </c>
      <c r="S261" s="67">
        <f t="shared" si="1576"/>
        <v>109</v>
      </c>
      <c r="T261" s="20">
        <f t="shared" si="1739"/>
        <v>1.1999999999999886</v>
      </c>
      <c r="U261" s="13">
        <f t="shared" si="1740"/>
        <v>3.4000000000000057</v>
      </c>
      <c r="V261" s="12">
        <f t="shared" si="1741"/>
        <v>52.170999999999992</v>
      </c>
      <c r="W261" s="13">
        <f t="shared" si="1713"/>
        <v>3.0709999999999908</v>
      </c>
      <c r="X261" s="3">
        <f t="shared" si="1742"/>
        <v>90.131999999999991</v>
      </c>
      <c r="Y261" s="13">
        <f t="shared" si="1743"/>
        <v>-0.46800000000000352</v>
      </c>
      <c r="Z261" s="3">
        <f t="shared" si="1744"/>
        <v>70.034999999999997</v>
      </c>
      <c r="AA261" s="13">
        <f t="shared" si="1745"/>
        <v>-6.4999999999997726E-2</v>
      </c>
      <c r="AB261" s="3">
        <f t="shared" si="1746"/>
        <v>8.9320000000000004</v>
      </c>
      <c r="AC261" s="13">
        <f t="shared" si="1747"/>
        <v>-0.26799999999999891</v>
      </c>
      <c r="AD261" s="3">
        <f t="shared" si="1748"/>
        <v>221.26999999999998</v>
      </c>
      <c r="AE261" s="13">
        <f t="shared" si="1749"/>
        <v>2.2699999999999818</v>
      </c>
      <c r="AF261" s="28"/>
      <c r="AG261" s="24"/>
      <c r="AH261" s="42"/>
      <c r="AI261" s="25"/>
      <c r="AJ261" s="3">
        <f t="shared" si="1644"/>
        <v>202.20599999999999</v>
      </c>
      <c r="AK261" s="3">
        <f t="shared" si="1456"/>
        <v>3.0059999999999931</v>
      </c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J261" s="17"/>
      <c r="BK261" s="17"/>
      <c r="BL261" s="17"/>
    </row>
    <row r="262" spans="1:64" x14ac:dyDescent="0.2">
      <c r="F262" s="23">
        <f t="shared" si="1738"/>
        <v>125</v>
      </c>
      <c r="G262" s="4">
        <f t="shared" si="1738"/>
        <v>42494</v>
      </c>
      <c r="H262" s="10" t="s">
        <v>40</v>
      </c>
      <c r="I262" s="84"/>
      <c r="J262" s="84"/>
      <c r="K262" s="10"/>
      <c r="L262" t="s">
        <v>95</v>
      </c>
      <c r="N262" s="3">
        <v>201.8</v>
      </c>
      <c r="O262" s="3">
        <v>25.5</v>
      </c>
      <c r="P262" s="3">
        <v>44.8</v>
      </c>
      <c r="Q262" s="3">
        <v>34.4</v>
      </c>
      <c r="R262" s="13">
        <v>4.4000000000000004</v>
      </c>
      <c r="S262" s="67">
        <f t="shared" si="1576"/>
        <v>109.1</v>
      </c>
      <c r="T262" s="20">
        <f t="shared" si="1739"/>
        <v>-0.39999999999997726</v>
      </c>
      <c r="U262" s="13">
        <f t="shared" si="1740"/>
        <v>2.2000000000000171</v>
      </c>
      <c r="V262" s="12">
        <f t="shared" si="1741"/>
        <v>51.459000000000003</v>
      </c>
      <c r="W262" s="13">
        <f t="shared" si="1713"/>
        <v>2.3590000000000018</v>
      </c>
      <c r="X262" s="3">
        <f t="shared" si="1742"/>
        <v>90.406399999999991</v>
      </c>
      <c r="Y262" s="13">
        <f t="shared" si="1743"/>
        <v>-0.19360000000000355</v>
      </c>
      <c r="Z262" s="3">
        <f t="shared" si="1744"/>
        <v>69.419200000000004</v>
      </c>
      <c r="AA262" s="13">
        <f t="shared" si="1745"/>
        <v>-0.68079999999999075</v>
      </c>
      <c r="AB262" s="3">
        <f t="shared" si="1746"/>
        <v>8.8792000000000009</v>
      </c>
      <c r="AC262" s="13">
        <f t="shared" si="1747"/>
        <v>-0.32079999999999842</v>
      </c>
      <c r="AD262" s="3">
        <f t="shared" si="1748"/>
        <v>220.16380000000001</v>
      </c>
      <c r="AE262" s="13">
        <f t="shared" si="1749"/>
        <v>1.163800000000009</v>
      </c>
      <c r="AF262" s="27"/>
      <c r="AG262" s="23"/>
      <c r="AH262" s="39"/>
      <c r="AJ262" s="3">
        <f t="shared" si="1644"/>
        <v>200.87819999999999</v>
      </c>
      <c r="AK262" s="3">
        <f t="shared" si="1456"/>
        <v>1.678200000000011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J262" s="3"/>
      <c r="BK262" s="3"/>
      <c r="BL262" s="3"/>
    </row>
    <row r="263" spans="1:64" x14ac:dyDescent="0.2">
      <c r="F263" s="23">
        <f t="shared" si="1738"/>
        <v>124</v>
      </c>
      <c r="G263" s="4">
        <f t="shared" si="1738"/>
        <v>42493</v>
      </c>
      <c r="H263" s="10" t="s">
        <v>38</v>
      </c>
      <c r="I263" s="84"/>
      <c r="J263" s="84"/>
      <c r="K263" s="10"/>
      <c r="N263" s="3">
        <v>202.2</v>
      </c>
      <c r="O263" s="3">
        <v>25.5</v>
      </c>
      <c r="P263" s="3">
        <v>44.8</v>
      </c>
      <c r="Q263" s="3">
        <v>34.299999999999997</v>
      </c>
      <c r="R263" s="13">
        <v>4.4000000000000004</v>
      </c>
      <c r="S263" s="67">
        <f t="shared" si="1576"/>
        <v>109</v>
      </c>
      <c r="T263" s="20">
        <f t="shared" si="1739"/>
        <v>-2</v>
      </c>
      <c r="U263" s="13">
        <f t="shared" si="1740"/>
        <v>2.5999999999999943</v>
      </c>
      <c r="V263" s="12">
        <f t="shared" si="1741"/>
        <v>51.560999999999993</v>
      </c>
      <c r="W263" s="13">
        <f t="shared" si="1713"/>
        <v>2.4609999999999914</v>
      </c>
      <c r="X263" s="3">
        <f t="shared" si="1742"/>
        <v>90.585599999999999</v>
      </c>
      <c r="Y263" s="13">
        <f t="shared" si="1743"/>
        <v>-1.4399999999994861E-2</v>
      </c>
      <c r="Z263" s="3">
        <f t="shared" si="1744"/>
        <v>69.354599999999991</v>
      </c>
      <c r="AA263" s="13">
        <f t="shared" si="1745"/>
        <v>-0.74540000000000362</v>
      </c>
      <c r="AB263" s="3">
        <f t="shared" si="1746"/>
        <v>8.8968000000000007</v>
      </c>
      <c r="AC263" s="13">
        <f t="shared" si="1747"/>
        <v>-0.30319999999999858</v>
      </c>
      <c r="AD263" s="3">
        <f t="shared" si="1748"/>
        <v>220.398</v>
      </c>
      <c r="AE263" s="13">
        <f t="shared" si="1749"/>
        <v>1.3979999999999961</v>
      </c>
      <c r="AF263" s="27"/>
      <c r="AG263" s="23"/>
      <c r="AH263" s="39"/>
      <c r="AJ263" s="3">
        <f t="shared" si="1644"/>
        <v>200.91559999999998</v>
      </c>
      <c r="AK263" s="3">
        <f t="shared" si="1456"/>
        <v>1.7155999999999878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J263" s="3"/>
      <c r="BK263" s="3"/>
      <c r="BL263" s="3"/>
    </row>
    <row r="264" spans="1:64" x14ac:dyDescent="0.2">
      <c r="A264">
        <v>111.8</v>
      </c>
      <c r="B264">
        <v>108</v>
      </c>
      <c r="C264">
        <v>107</v>
      </c>
      <c r="E264">
        <v>92</v>
      </c>
      <c r="F264" s="23">
        <f t="shared" si="1738"/>
        <v>123</v>
      </c>
      <c r="G264" s="4">
        <f t="shared" si="1738"/>
        <v>42492</v>
      </c>
      <c r="H264" s="10" t="s">
        <v>20</v>
      </c>
      <c r="I264" s="84"/>
      <c r="J264" s="84"/>
      <c r="K264" s="10"/>
      <c r="L264" t="s">
        <v>94</v>
      </c>
      <c r="N264" s="3">
        <v>204.2</v>
      </c>
      <c r="O264" s="3">
        <v>25.7</v>
      </c>
      <c r="P264" s="3">
        <v>44.2</v>
      </c>
      <c r="Q264" s="3">
        <v>34.9</v>
      </c>
      <c r="R264" s="13">
        <v>4.5999999999999996</v>
      </c>
      <c r="S264" s="67">
        <f t="shared" si="1576"/>
        <v>109.4</v>
      </c>
      <c r="T264" s="20">
        <f t="shared" si="1739"/>
        <v>0</v>
      </c>
      <c r="U264" s="13">
        <f t="shared" si="1740"/>
        <v>4.5999999999999943</v>
      </c>
      <c r="V264" s="12">
        <f t="shared" si="1741"/>
        <v>52.479399999999998</v>
      </c>
      <c r="W264" s="13">
        <f t="shared" si="1713"/>
        <v>3.3793999999999969</v>
      </c>
      <c r="X264" s="3">
        <f t="shared" si="1742"/>
        <v>90.256399999999999</v>
      </c>
      <c r="Y264" s="13">
        <f t="shared" si="1743"/>
        <v>-0.34359999999999502</v>
      </c>
      <c r="Z264" s="3">
        <f t="shared" si="1744"/>
        <v>71.265799999999984</v>
      </c>
      <c r="AA264" s="13">
        <f t="shared" si="1745"/>
        <v>1.1657999999999902</v>
      </c>
      <c r="AB264" s="3">
        <f t="shared" si="1746"/>
        <v>9.3931999999999984</v>
      </c>
      <c r="AC264" s="13">
        <f t="shared" si="1747"/>
        <v>0.19319999999999915</v>
      </c>
      <c r="AD264" s="3">
        <f t="shared" si="1748"/>
        <v>223.39479999999998</v>
      </c>
      <c r="AE264" s="13">
        <f t="shared" si="1749"/>
        <v>4.3947999999999752</v>
      </c>
      <c r="AF264" s="27"/>
      <c r="AG264" s="23"/>
      <c r="AH264" s="39"/>
      <c r="AJ264" s="3">
        <f t="shared" si="1644"/>
        <v>203.74519999999998</v>
      </c>
      <c r="AK264" s="3">
        <f t="shared" si="1456"/>
        <v>4.545199999999987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J264" s="3"/>
      <c r="BK264" s="3"/>
      <c r="BL264" s="3"/>
    </row>
    <row r="265" spans="1:64" x14ac:dyDescent="0.2">
      <c r="F265" s="23">
        <f t="shared" si="1738"/>
        <v>122</v>
      </c>
      <c r="G265" s="4">
        <f t="shared" si="1738"/>
        <v>42491</v>
      </c>
      <c r="H265" s="10" t="s">
        <v>35</v>
      </c>
      <c r="I265" s="84"/>
      <c r="J265" s="84"/>
      <c r="K265" s="10"/>
      <c r="L265" s="6" t="s">
        <v>93</v>
      </c>
      <c r="M265">
        <v>3</v>
      </c>
      <c r="N265" s="3">
        <v>204.2</v>
      </c>
      <c r="O265" s="3">
        <v>25.9</v>
      </c>
      <c r="P265" s="3">
        <v>44.3</v>
      </c>
      <c r="Q265" s="3">
        <v>34.5</v>
      </c>
      <c r="R265" s="13">
        <v>4.4000000000000004</v>
      </c>
      <c r="S265" s="67">
        <f t="shared" si="1576"/>
        <v>109.1</v>
      </c>
      <c r="T265" s="20">
        <f t="shared" ref="T265:T266" si="1750">+N265-N266</f>
        <v>1.1999999999999886</v>
      </c>
      <c r="U265" s="13">
        <f t="shared" ref="U265:U266" si="1751">+N265-U$5</f>
        <v>4.5999999999999943</v>
      </c>
      <c r="V265" s="12">
        <f t="shared" ref="V265:V266" si="1752">+$N265*O265/100</f>
        <v>52.887799999999999</v>
      </c>
      <c r="W265" s="13">
        <f t="shared" si="1713"/>
        <v>3.7877999999999972</v>
      </c>
      <c r="X265" s="3">
        <f t="shared" ref="X265:X266" si="1753">+$N265*P265/100</f>
        <v>90.460599999999999</v>
      </c>
      <c r="Y265" s="13">
        <f t="shared" ref="Y265:Y266" si="1754">+X265-Y$5</f>
        <v>-0.13939999999999486</v>
      </c>
      <c r="Z265" s="3">
        <f t="shared" ref="Z265:Z266" si="1755">+$N265*Q265/100</f>
        <v>70.448999999999998</v>
      </c>
      <c r="AA265" s="13">
        <f t="shared" ref="AA265:AA266" si="1756">+Z265-AA$5</f>
        <v>0.34900000000000375</v>
      </c>
      <c r="AB265" s="3">
        <f t="shared" ref="AB265:AB266" si="1757">+$N265*R265/100</f>
        <v>8.9847999999999999</v>
      </c>
      <c r="AC265" s="13">
        <f t="shared" ref="AC265:AC266" si="1758">+AB265-AC$5</f>
        <v>-0.21519999999999939</v>
      </c>
      <c r="AD265" s="3">
        <f t="shared" ref="AD265:AD266" si="1759">+V265+X265+Z265+AB265</f>
        <v>222.78219999999999</v>
      </c>
      <c r="AE265" s="13">
        <f t="shared" ref="AE265:AE266" si="1760">+AD265-AE$5</f>
        <v>3.7821999999999889</v>
      </c>
      <c r="AF265" s="27"/>
      <c r="AG265" s="23"/>
      <c r="AH265" s="39"/>
      <c r="AJ265" s="3">
        <f t="shared" si="1644"/>
        <v>203.33679999999998</v>
      </c>
      <c r="AK265" s="3">
        <f t="shared" si="1456"/>
        <v>4.1368000000000009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J265" s="3"/>
      <c r="BK265" s="3"/>
      <c r="BL265" s="3"/>
    </row>
    <row r="266" spans="1:64" s="19" customFormat="1" x14ac:dyDescent="0.2">
      <c r="F266" s="43">
        <f t="shared" si="1738"/>
        <v>121</v>
      </c>
      <c r="G266" s="61">
        <f t="shared" si="1738"/>
        <v>42490</v>
      </c>
      <c r="H266" s="44" t="s">
        <v>29</v>
      </c>
      <c r="I266" s="35"/>
      <c r="J266" s="35"/>
      <c r="K266" s="44"/>
      <c r="N266" s="20">
        <v>203</v>
      </c>
      <c r="O266" s="20">
        <v>25.6</v>
      </c>
      <c r="P266" s="20">
        <v>44.4</v>
      </c>
      <c r="Q266" s="20">
        <v>34.799999999999997</v>
      </c>
      <c r="R266" s="13">
        <v>4.5999999999999996</v>
      </c>
      <c r="S266" s="67">
        <f t="shared" si="1576"/>
        <v>109.39999999999999</v>
      </c>
      <c r="T266" s="20">
        <f t="shared" si="1750"/>
        <v>1</v>
      </c>
      <c r="U266" s="13">
        <f t="shared" si="1751"/>
        <v>3.4000000000000057</v>
      </c>
      <c r="V266" s="12">
        <f t="shared" si="1752"/>
        <v>51.968000000000004</v>
      </c>
      <c r="W266" s="13">
        <f t="shared" si="1713"/>
        <v>2.8680000000000021</v>
      </c>
      <c r="X266" s="3">
        <f t="shared" si="1753"/>
        <v>90.131999999999991</v>
      </c>
      <c r="Y266" s="13">
        <f t="shared" si="1754"/>
        <v>-0.46800000000000352</v>
      </c>
      <c r="Z266" s="3">
        <f t="shared" si="1755"/>
        <v>70.643999999999991</v>
      </c>
      <c r="AA266" s="13">
        <f t="shared" si="1756"/>
        <v>0.54399999999999693</v>
      </c>
      <c r="AB266" s="3">
        <f t="shared" si="1757"/>
        <v>9.3379999999999992</v>
      </c>
      <c r="AC266" s="13">
        <f t="shared" si="1758"/>
        <v>0.1379999999999999</v>
      </c>
      <c r="AD266" s="3">
        <f t="shared" si="1759"/>
        <v>222.08199999999997</v>
      </c>
      <c r="AE266" s="13">
        <f t="shared" si="1760"/>
        <v>3.0819999999999652</v>
      </c>
      <c r="AF266" s="45"/>
      <c r="AG266" s="43"/>
      <c r="AH266" s="46"/>
      <c r="AI266" s="47"/>
      <c r="AJ266" s="3">
        <f t="shared" si="1644"/>
        <v>202.61199999999999</v>
      </c>
      <c r="AK266" s="3">
        <f t="shared" si="1456"/>
        <v>3.411999999999999</v>
      </c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J266" s="20"/>
      <c r="BK266" s="20"/>
      <c r="BL266" s="20"/>
    </row>
    <row r="267" spans="1:64" s="19" customFormat="1" x14ac:dyDescent="0.2">
      <c r="F267" s="23">
        <f t="shared" ref="F267:G275" si="1761">+F268+1</f>
        <v>120</v>
      </c>
      <c r="G267" s="4">
        <f t="shared" si="1761"/>
        <v>42489</v>
      </c>
      <c r="H267" s="10" t="s">
        <v>59</v>
      </c>
      <c r="I267" s="84"/>
      <c r="J267" s="84"/>
      <c r="K267" s="10"/>
      <c r="L267" s="19" t="s">
        <v>92</v>
      </c>
      <c r="N267" s="20">
        <v>202</v>
      </c>
      <c r="O267" s="20">
        <v>25.4</v>
      </c>
      <c r="P267" s="20">
        <v>44.8</v>
      </c>
      <c r="Q267" s="20">
        <v>34.4</v>
      </c>
      <c r="R267" s="13">
        <v>4.4000000000000004</v>
      </c>
      <c r="S267" s="67">
        <f t="shared" si="1576"/>
        <v>109</v>
      </c>
      <c r="T267" s="20">
        <f t="shared" ref="T267:T268" si="1762">+N267-N268</f>
        <v>-0.19999999999998863</v>
      </c>
      <c r="U267" s="13">
        <f t="shared" ref="U267:U268" si="1763">+N267-U$5</f>
        <v>2.4000000000000057</v>
      </c>
      <c r="V267" s="12">
        <f t="shared" ref="V267:V268" si="1764">+$N267*O267/100</f>
        <v>51.307999999999993</v>
      </c>
      <c r="W267" s="13">
        <f t="shared" si="1713"/>
        <v>2.2079999999999913</v>
      </c>
      <c r="X267" s="3">
        <f t="shared" ref="X267:X268" si="1765">+$N267*P267/100</f>
        <v>90.495999999999981</v>
      </c>
      <c r="Y267" s="13">
        <f t="shared" ref="Y267:Y268" si="1766">+X267-Y$5</f>
        <v>-0.10400000000001342</v>
      </c>
      <c r="Z267" s="3">
        <f t="shared" ref="Z267:Z268" si="1767">+$N267*Q267/100</f>
        <v>69.488</v>
      </c>
      <c r="AA267" s="13">
        <f t="shared" ref="AA267:AA268" si="1768">+Z267-AA$5</f>
        <v>-0.61199999999999477</v>
      </c>
      <c r="AB267" s="3">
        <f t="shared" ref="AB267:AB268" si="1769">+$N267*R267/100</f>
        <v>8.8879999999999999</v>
      </c>
      <c r="AC267" s="13">
        <f t="shared" ref="AC267:AC268" si="1770">+AB267-AC$5</f>
        <v>-0.31199999999999939</v>
      </c>
      <c r="AD267" s="3">
        <f t="shared" ref="AD267:AD268" si="1771">+V267+X267+Z267+AB267</f>
        <v>220.17999999999998</v>
      </c>
      <c r="AE267" s="13">
        <f t="shared" ref="AE267:AE268" si="1772">+AD267-AE$5</f>
        <v>1.1799999999999784</v>
      </c>
      <c r="AF267" s="45"/>
      <c r="AG267" s="43"/>
      <c r="AH267" s="46"/>
      <c r="AI267" s="47"/>
      <c r="AJ267" s="3">
        <f t="shared" si="1644"/>
        <v>200.79599999999999</v>
      </c>
      <c r="AK267" s="3">
        <f t="shared" si="1456"/>
        <v>1.5959999999999965</v>
      </c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J267" s="20"/>
      <c r="BK267" s="20"/>
      <c r="BL267" s="20"/>
    </row>
    <row r="268" spans="1:64" s="18" customFormat="1" x14ac:dyDescent="0.2">
      <c r="F268" s="24">
        <f t="shared" si="1761"/>
        <v>119</v>
      </c>
      <c r="G268" s="15">
        <f t="shared" si="1761"/>
        <v>42488</v>
      </c>
      <c r="H268" s="16" t="s">
        <v>36</v>
      </c>
      <c r="I268" s="85"/>
      <c r="J268" s="85"/>
      <c r="K268" s="16"/>
      <c r="L268" s="18" t="s">
        <v>91</v>
      </c>
      <c r="N268" s="17">
        <v>202.2</v>
      </c>
      <c r="O268" s="17">
        <v>25.6</v>
      </c>
      <c r="P268" s="17">
        <v>44.6</v>
      </c>
      <c r="Q268" s="17">
        <v>34.5</v>
      </c>
      <c r="R268" s="31">
        <v>4.4000000000000004</v>
      </c>
      <c r="S268" s="67">
        <f t="shared" si="1576"/>
        <v>109.10000000000001</v>
      </c>
      <c r="T268" s="20">
        <f t="shared" si="1762"/>
        <v>1.6999999999999886</v>
      </c>
      <c r="U268" s="13">
        <f t="shared" si="1763"/>
        <v>2.5999999999999943</v>
      </c>
      <c r="V268" s="12">
        <f t="shared" si="1764"/>
        <v>51.763199999999998</v>
      </c>
      <c r="W268" s="13">
        <f t="shared" si="1713"/>
        <v>2.6631999999999962</v>
      </c>
      <c r="X268" s="3">
        <f t="shared" si="1765"/>
        <v>90.18119999999999</v>
      </c>
      <c r="Y268" s="13">
        <f t="shared" si="1766"/>
        <v>-0.4188000000000045</v>
      </c>
      <c r="Z268" s="3">
        <f t="shared" si="1767"/>
        <v>69.759</v>
      </c>
      <c r="AA268" s="13">
        <f t="shared" si="1768"/>
        <v>-0.34099999999999397</v>
      </c>
      <c r="AB268" s="3">
        <f t="shared" si="1769"/>
        <v>8.8968000000000007</v>
      </c>
      <c r="AC268" s="13">
        <f t="shared" si="1770"/>
        <v>-0.30319999999999858</v>
      </c>
      <c r="AD268" s="3">
        <f t="shared" si="1771"/>
        <v>220.6002</v>
      </c>
      <c r="AE268" s="13">
        <f t="shared" si="1772"/>
        <v>1.600200000000001</v>
      </c>
      <c r="AF268" s="28"/>
      <c r="AG268" s="24"/>
      <c r="AH268" s="42"/>
      <c r="AI268" s="25"/>
      <c r="AJ268" s="3">
        <f t="shared" si="1644"/>
        <v>201.5222</v>
      </c>
      <c r="AK268" s="3">
        <f t="shared" si="1456"/>
        <v>2.3222000000000023</v>
      </c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J268" s="17"/>
      <c r="BK268" s="17"/>
      <c r="BL268" s="17"/>
    </row>
    <row r="269" spans="1:64" s="19" customFormat="1" x14ac:dyDescent="0.2">
      <c r="F269" s="23">
        <f t="shared" si="1761"/>
        <v>118</v>
      </c>
      <c r="G269" s="4">
        <f t="shared" si="1761"/>
        <v>42487</v>
      </c>
      <c r="H269" s="10" t="s">
        <v>40</v>
      </c>
      <c r="I269" s="84"/>
      <c r="J269" s="84"/>
      <c r="K269" s="10"/>
      <c r="N269" s="20">
        <v>200.5</v>
      </c>
      <c r="O269" s="20">
        <v>25</v>
      </c>
      <c r="P269" s="20">
        <v>44.5</v>
      </c>
      <c r="Q269" s="20">
        <v>34.6</v>
      </c>
      <c r="R269" s="13">
        <v>4.5999999999999996</v>
      </c>
      <c r="S269" s="67">
        <f t="shared" si="1576"/>
        <v>108.69999999999999</v>
      </c>
      <c r="T269" s="20">
        <f t="shared" ref="T269" si="1773">+N269-N270</f>
        <v>-0.5</v>
      </c>
      <c r="U269" s="13">
        <f t="shared" ref="U269" si="1774">+N269-U$5</f>
        <v>0.90000000000000568</v>
      </c>
      <c r="V269" s="12">
        <f t="shared" ref="V269" si="1775">+$N269*O269/100</f>
        <v>50.125</v>
      </c>
      <c r="W269" s="13">
        <f t="shared" si="1713"/>
        <v>1.0249999999999986</v>
      </c>
      <c r="X269" s="3">
        <f t="shared" ref="X269" si="1776">+$N269*P269/100</f>
        <v>89.222499999999997</v>
      </c>
      <c r="Y269" s="13">
        <f t="shared" ref="Y269" si="1777">+X269-Y$5</f>
        <v>-1.3774999999999977</v>
      </c>
      <c r="Z269" s="3">
        <f t="shared" ref="Z269" si="1778">+$N269*Q269/100</f>
        <v>69.373000000000005</v>
      </c>
      <c r="AA269" s="13">
        <f t="shared" ref="AA269" si="1779">+Z269-AA$5</f>
        <v>-0.72699999999998965</v>
      </c>
      <c r="AB269" s="3">
        <f t="shared" ref="AB269" si="1780">+$N269*R269/100</f>
        <v>9.222999999999999</v>
      </c>
      <c r="AC269" s="13">
        <f t="shared" ref="AC269" si="1781">+AB269-AC$5</f>
        <v>2.2999999999999687E-2</v>
      </c>
      <c r="AD269" s="3">
        <f t="shared" ref="AD269" si="1782">+V269+X269+Z269+AB269</f>
        <v>217.94350000000003</v>
      </c>
      <c r="AE269" s="13">
        <f t="shared" ref="AE269" si="1783">+AD269-AE$5</f>
        <v>-1.0564999999999714</v>
      </c>
      <c r="AF269" s="45"/>
      <c r="AG269" s="43"/>
      <c r="AH269" s="46"/>
      <c r="AI269" s="47"/>
      <c r="AJ269" s="3">
        <f t="shared" si="1644"/>
        <v>199.49799999999999</v>
      </c>
      <c r="AK269" s="3">
        <f t="shared" si="1456"/>
        <v>0.29800000000000892</v>
      </c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J269" s="20"/>
      <c r="BK269" s="20"/>
      <c r="BL269" s="20"/>
    </row>
    <row r="270" spans="1:64" s="19" customFormat="1" x14ac:dyDescent="0.2">
      <c r="F270" s="23">
        <f t="shared" si="1761"/>
        <v>117</v>
      </c>
      <c r="G270" s="4">
        <f t="shared" si="1761"/>
        <v>42486</v>
      </c>
      <c r="H270" s="10" t="s">
        <v>38</v>
      </c>
      <c r="I270" s="84"/>
      <c r="J270" s="84"/>
      <c r="K270" s="10"/>
      <c r="L270" s="19" t="s">
        <v>90</v>
      </c>
      <c r="M270" s="19">
        <v>1</v>
      </c>
      <c r="N270" s="20">
        <v>201</v>
      </c>
      <c r="O270" s="20">
        <v>25.2</v>
      </c>
      <c r="P270" s="20">
        <v>44.9</v>
      </c>
      <c r="Q270" s="20">
        <v>34.6</v>
      </c>
      <c r="R270" s="13">
        <v>4.5999999999999996</v>
      </c>
      <c r="S270" s="67">
        <f t="shared" si="1576"/>
        <v>109.29999999999998</v>
      </c>
      <c r="T270" s="20">
        <f t="shared" ref="T270" si="1784">+N270-N271</f>
        <v>-1.1999999999999886</v>
      </c>
      <c r="U270" s="13">
        <f t="shared" ref="U270" si="1785">+N270-U$5</f>
        <v>1.4000000000000057</v>
      </c>
      <c r="V270" s="12">
        <f t="shared" ref="V270" si="1786">+$N270*O270/100</f>
        <v>50.652000000000001</v>
      </c>
      <c r="W270" s="13">
        <f t="shared" si="1713"/>
        <v>1.5519999999999996</v>
      </c>
      <c r="X270" s="3">
        <f t="shared" ref="X270" si="1787">+$N270*P270/100</f>
        <v>90.248999999999995</v>
      </c>
      <c r="Y270" s="13">
        <f t="shared" ref="Y270" si="1788">+X270-Y$5</f>
        <v>-0.35099999999999909</v>
      </c>
      <c r="Z270" s="3">
        <f t="shared" ref="Z270" si="1789">+$N270*Q270/100</f>
        <v>69.546000000000006</v>
      </c>
      <c r="AA270" s="13">
        <f t="shared" ref="AA270" si="1790">+Z270-AA$5</f>
        <v>-0.55399999999998784</v>
      </c>
      <c r="AB270" s="3">
        <f t="shared" ref="AB270" si="1791">+$N270*R270/100</f>
        <v>9.2459999999999987</v>
      </c>
      <c r="AC270" s="13">
        <f t="shared" ref="AC270" si="1792">+AB270-AC$5</f>
        <v>4.5999999999999375E-2</v>
      </c>
      <c r="AD270" s="3">
        <f t="shared" ref="AD270" si="1793">+V270+X270+Z270+AB270</f>
        <v>219.69300000000001</v>
      </c>
      <c r="AE270" s="13">
        <f t="shared" ref="AE270" si="1794">+AD270-AE$5</f>
        <v>0.69300000000001205</v>
      </c>
      <c r="AF270" s="45"/>
      <c r="AG270" s="43"/>
      <c r="AH270" s="46"/>
      <c r="AI270" s="47"/>
      <c r="AJ270" s="3">
        <f t="shared" si="1644"/>
        <v>200.19800000000001</v>
      </c>
      <c r="AK270" s="3">
        <f t="shared" si="1456"/>
        <v>0.99800000000001177</v>
      </c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J270" s="20"/>
      <c r="BK270" s="20"/>
      <c r="BL270" s="20"/>
    </row>
    <row r="271" spans="1:64" s="19" customFormat="1" x14ac:dyDescent="0.2">
      <c r="F271" s="23">
        <f t="shared" si="1761"/>
        <v>116</v>
      </c>
      <c r="G271" s="4">
        <f t="shared" si="1761"/>
        <v>42485</v>
      </c>
      <c r="H271" s="10" t="s">
        <v>20</v>
      </c>
      <c r="I271" s="84"/>
      <c r="J271" s="84"/>
      <c r="K271" s="10"/>
      <c r="L271" s="19" t="s">
        <v>88</v>
      </c>
      <c r="M271" s="19">
        <v>2</v>
      </c>
      <c r="N271" s="20">
        <v>202.2</v>
      </c>
      <c r="O271" s="20">
        <v>25.5</v>
      </c>
      <c r="P271" s="20">
        <v>44.6</v>
      </c>
      <c r="Q271" s="20">
        <v>34.700000000000003</v>
      </c>
      <c r="R271" s="13">
        <v>4.5999999999999996</v>
      </c>
      <c r="S271" s="67">
        <f t="shared" si="1576"/>
        <v>109.39999999999999</v>
      </c>
      <c r="T271" s="20">
        <f t="shared" ref="T271:T272" si="1795">+N271-N272</f>
        <v>-2.2000000000000171</v>
      </c>
      <c r="U271" s="13">
        <f t="shared" ref="U271:U272" si="1796">+N271-U$5</f>
        <v>2.5999999999999943</v>
      </c>
      <c r="V271" s="12">
        <f t="shared" ref="V271:V272" si="1797">+$N271*O271/100</f>
        <v>51.560999999999993</v>
      </c>
      <c r="W271" s="13">
        <f t="shared" si="1713"/>
        <v>2.4609999999999914</v>
      </c>
      <c r="X271" s="3">
        <f t="shared" ref="X271:X272" si="1798">+$N271*P271/100</f>
        <v>90.18119999999999</v>
      </c>
      <c r="Y271" s="13">
        <f t="shared" ref="Y271:Y272" si="1799">+X271-Y$5</f>
        <v>-0.4188000000000045</v>
      </c>
      <c r="Z271" s="3">
        <f t="shared" ref="Z271:Z272" si="1800">+$N271*Q271/100</f>
        <v>70.163399999999996</v>
      </c>
      <c r="AA271" s="13">
        <f t="shared" ref="AA271:AA272" si="1801">+Z271-AA$5</f>
        <v>6.3400000000001455E-2</v>
      </c>
      <c r="AB271" s="3">
        <f t="shared" ref="AB271:AB272" si="1802">+$N271*R271/100</f>
        <v>9.3011999999999997</v>
      </c>
      <c r="AC271" s="13">
        <f t="shared" ref="AC271:AC272" si="1803">+AB271-AC$5</f>
        <v>0.1012000000000004</v>
      </c>
      <c r="AD271" s="3">
        <f t="shared" ref="AD271:AD272" si="1804">+V271+X271+Z271+AB271</f>
        <v>221.20679999999996</v>
      </c>
      <c r="AE271" s="13">
        <f t="shared" ref="AE271:AE272" si="1805">+AD271-AE$5</f>
        <v>2.2067999999999586</v>
      </c>
      <c r="AF271" s="45"/>
      <c r="AG271" s="43"/>
      <c r="AH271" s="46"/>
      <c r="AI271" s="47"/>
      <c r="AJ271" s="3">
        <f t="shared" si="1644"/>
        <v>201.7244</v>
      </c>
      <c r="AK271" s="3">
        <f t="shared" si="1456"/>
        <v>2.5243999999999929</v>
      </c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J271" s="20"/>
      <c r="BK271" s="20"/>
      <c r="BL271" s="20"/>
    </row>
    <row r="272" spans="1:64" s="19" customFormat="1" x14ac:dyDescent="0.2">
      <c r="F272" s="23">
        <f t="shared" si="1761"/>
        <v>115</v>
      </c>
      <c r="G272" s="4">
        <f t="shared" si="1761"/>
        <v>42484</v>
      </c>
      <c r="H272" s="10" t="s">
        <v>35</v>
      </c>
      <c r="I272" s="84"/>
      <c r="J272" s="84"/>
      <c r="K272" s="10"/>
      <c r="L272" s="19" t="s">
        <v>89</v>
      </c>
      <c r="M272" s="19">
        <v>2</v>
      </c>
      <c r="N272" s="20">
        <v>204.4</v>
      </c>
      <c r="O272" s="20">
        <v>26</v>
      </c>
      <c r="P272" s="20">
        <v>44.1</v>
      </c>
      <c r="Q272" s="20">
        <v>34.6</v>
      </c>
      <c r="R272" s="13">
        <v>4.5999999999999996</v>
      </c>
      <c r="S272" s="67">
        <f t="shared" si="1576"/>
        <v>109.29999999999998</v>
      </c>
      <c r="T272" s="20">
        <f t="shared" si="1795"/>
        <v>2.2000000000000171</v>
      </c>
      <c r="U272" s="13">
        <f t="shared" si="1796"/>
        <v>4.8000000000000114</v>
      </c>
      <c r="V272" s="12">
        <f t="shared" si="1797"/>
        <v>53.144000000000005</v>
      </c>
      <c r="W272" s="13">
        <f t="shared" si="1713"/>
        <v>4.044000000000004</v>
      </c>
      <c r="X272" s="3">
        <f t="shared" si="1798"/>
        <v>90.140400000000014</v>
      </c>
      <c r="Y272" s="13">
        <f t="shared" si="1799"/>
        <v>-0.45959999999998047</v>
      </c>
      <c r="Z272" s="3">
        <f t="shared" si="1800"/>
        <v>70.722400000000007</v>
      </c>
      <c r="AA272" s="13">
        <f t="shared" si="1801"/>
        <v>0.62240000000001316</v>
      </c>
      <c r="AB272" s="3">
        <f t="shared" si="1802"/>
        <v>9.4024000000000001</v>
      </c>
      <c r="AC272" s="13">
        <f t="shared" si="1803"/>
        <v>0.2024000000000008</v>
      </c>
      <c r="AD272" s="3">
        <f t="shared" si="1804"/>
        <v>223.4092</v>
      </c>
      <c r="AE272" s="13">
        <f t="shared" si="1805"/>
        <v>4.4091999999999985</v>
      </c>
      <c r="AF272" s="45"/>
      <c r="AG272" s="43"/>
      <c r="AH272" s="46"/>
      <c r="AI272" s="47"/>
      <c r="AJ272" s="3">
        <f t="shared" si="1644"/>
        <v>203.8664</v>
      </c>
      <c r="AK272" s="3">
        <f t="shared" si="1456"/>
        <v>4.6664000000000172</v>
      </c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J272" s="20"/>
      <c r="BK272" s="20"/>
      <c r="BL272" s="20"/>
    </row>
    <row r="273" spans="1:64" s="19" customFormat="1" x14ac:dyDescent="0.2">
      <c r="F273" s="23">
        <f t="shared" si="1761"/>
        <v>114</v>
      </c>
      <c r="G273" s="4">
        <f t="shared" si="1761"/>
        <v>42483</v>
      </c>
      <c r="H273" s="10" t="s">
        <v>29</v>
      </c>
      <c r="I273" s="84"/>
      <c r="J273" s="84"/>
      <c r="K273" s="10"/>
      <c r="L273" s="19" t="s">
        <v>87</v>
      </c>
      <c r="M273" s="19">
        <v>2</v>
      </c>
      <c r="N273" s="20">
        <v>202.2</v>
      </c>
      <c r="O273" s="20">
        <v>25.2</v>
      </c>
      <c r="P273" s="20">
        <v>44.7</v>
      </c>
      <c r="Q273" s="20">
        <v>35</v>
      </c>
      <c r="R273" s="13">
        <v>4.5999999999999996</v>
      </c>
      <c r="S273" s="67">
        <f t="shared" si="1576"/>
        <v>109.5</v>
      </c>
      <c r="T273" s="20">
        <f t="shared" ref="T273" si="1806">+N273-N274</f>
        <v>0</v>
      </c>
      <c r="U273" s="13">
        <f t="shared" ref="U273" si="1807">+N273-U$5</f>
        <v>2.5999999999999943</v>
      </c>
      <c r="V273" s="12">
        <f t="shared" ref="V273" si="1808">+$N273*O273/100</f>
        <v>50.954399999999993</v>
      </c>
      <c r="W273" s="13">
        <f t="shared" si="1713"/>
        <v>1.8543999999999912</v>
      </c>
      <c r="X273" s="3">
        <f t="shared" ref="X273" si="1809">+$N273*P273/100</f>
        <v>90.383399999999995</v>
      </c>
      <c r="Y273" s="13">
        <f t="shared" ref="Y273" si="1810">+X273-Y$5</f>
        <v>-0.21659999999999968</v>
      </c>
      <c r="Z273" s="3">
        <f t="shared" ref="Z273" si="1811">+$N273*Q273/100</f>
        <v>70.77</v>
      </c>
      <c r="AA273" s="13">
        <f t="shared" ref="AA273" si="1812">+Z273-AA$5</f>
        <v>0.67000000000000171</v>
      </c>
      <c r="AB273" s="3">
        <f t="shared" ref="AB273" si="1813">+$N273*R273/100</f>
        <v>9.3011999999999997</v>
      </c>
      <c r="AC273" s="13">
        <f t="shared" ref="AC273" si="1814">+AB273-AC$5</f>
        <v>0.1012000000000004</v>
      </c>
      <c r="AD273" s="3">
        <f t="shared" ref="AD273" si="1815">+V273+X273+Z273+AB273</f>
        <v>221.40899999999999</v>
      </c>
      <c r="AE273" s="13">
        <f t="shared" ref="AE273" si="1816">+AD273-AE$5</f>
        <v>2.4089999999999918</v>
      </c>
      <c r="AF273" s="45"/>
      <c r="AG273" s="43"/>
      <c r="AH273" s="46"/>
      <c r="AI273" s="47"/>
      <c r="AJ273" s="3">
        <f t="shared" ref="AJ273:AJ296" si="1817">(+V273+Z273)*$AJ$4+$AJ$5</f>
        <v>201.7244</v>
      </c>
      <c r="AK273" s="3">
        <f t="shared" si="1456"/>
        <v>2.5243999999999929</v>
      </c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J273" s="20"/>
      <c r="BK273" s="20"/>
      <c r="BL273" s="20"/>
    </row>
    <row r="274" spans="1:64" s="19" customFormat="1" x14ac:dyDescent="0.2">
      <c r="F274" s="23">
        <f t="shared" si="1761"/>
        <v>113</v>
      </c>
      <c r="G274" s="4">
        <f t="shared" si="1761"/>
        <v>42482</v>
      </c>
      <c r="H274" s="10" t="s">
        <v>59</v>
      </c>
      <c r="I274" s="84"/>
      <c r="J274" s="84"/>
      <c r="K274" s="10"/>
      <c r="L274" s="19" t="s">
        <v>86</v>
      </c>
      <c r="M274" s="19">
        <v>3</v>
      </c>
      <c r="N274" s="20">
        <v>202.2</v>
      </c>
      <c r="O274" s="20">
        <v>25.4</v>
      </c>
      <c r="P274" s="20">
        <v>44.6</v>
      </c>
      <c r="Q274" s="20">
        <v>34.9</v>
      </c>
      <c r="R274" s="13">
        <v>4.5999999999999996</v>
      </c>
      <c r="S274" s="67">
        <f t="shared" si="1576"/>
        <v>109.5</v>
      </c>
      <c r="T274" s="20">
        <f t="shared" ref="T274:T276" si="1818">+N274-N275</f>
        <v>-0.20000000000001705</v>
      </c>
      <c r="U274" s="13">
        <f t="shared" ref="U274:U276" si="1819">+N274-U$5</f>
        <v>2.5999999999999943</v>
      </c>
      <c r="V274" s="12">
        <f t="shared" ref="V274:V276" si="1820">+$N274*O274/100</f>
        <v>51.358799999999995</v>
      </c>
      <c r="W274" s="13">
        <f t="shared" si="1713"/>
        <v>2.2587999999999937</v>
      </c>
      <c r="X274" s="3">
        <f t="shared" ref="X274:X276" si="1821">+$N274*P274/100</f>
        <v>90.18119999999999</v>
      </c>
      <c r="Y274" s="13">
        <f t="shared" ref="Y274:Y276" si="1822">+X274-Y$5</f>
        <v>-0.4188000000000045</v>
      </c>
      <c r="Z274" s="3">
        <f t="shared" ref="Z274:Z276" si="1823">+$N274*Q274/100</f>
        <v>70.567799999999991</v>
      </c>
      <c r="AA274" s="13">
        <f t="shared" ref="AA274:AA276" si="1824">+Z274-AA$5</f>
        <v>0.46779999999999688</v>
      </c>
      <c r="AB274" s="3">
        <f t="shared" ref="AB274:AB276" si="1825">+$N274*R274/100</f>
        <v>9.3011999999999997</v>
      </c>
      <c r="AC274" s="13">
        <f t="shared" ref="AC274:AC276" si="1826">+AB274-AC$5</f>
        <v>0.1012000000000004</v>
      </c>
      <c r="AD274" s="3">
        <f t="shared" ref="AD274:AD276" si="1827">+V274+X274+Z274+AB274</f>
        <v>221.40899999999999</v>
      </c>
      <c r="AE274" s="13">
        <f t="shared" ref="AE274:AE276" si="1828">+AD274-AE$5</f>
        <v>2.4089999999999918</v>
      </c>
      <c r="AF274" s="45"/>
      <c r="AG274" s="43"/>
      <c r="AH274" s="46"/>
      <c r="AI274" s="47"/>
      <c r="AJ274" s="3">
        <f t="shared" si="1817"/>
        <v>201.92659999999998</v>
      </c>
      <c r="AK274" s="3">
        <f t="shared" si="1456"/>
        <v>2.7265999999999906</v>
      </c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J274" s="20"/>
      <c r="BK274" s="20"/>
      <c r="BL274" s="20"/>
    </row>
    <row r="275" spans="1:64" s="18" customFormat="1" x14ac:dyDescent="0.2">
      <c r="F275" s="24">
        <f t="shared" si="1761"/>
        <v>112</v>
      </c>
      <c r="G275" s="15">
        <f t="shared" si="1761"/>
        <v>42481</v>
      </c>
      <c r="H275" s="16" t="s">
        <v>36</v>
      </c>
      <c r="I275" s="85"/>
      <c r="J275" s="85"/>
      <c r="K275" s="16"/>
      <c r="N275" s="17">
        <v>202.4</v>
      </c>
      <c r="O275" s="17">
        <v>25.5</v>
      </c>
      <c r="P275" s="17">
        <v>44.6</v>
      </c>
      <c r="Q275" s="17">
        <v>34.799999999999997</v>
      </c>
      <c r="R275" s="31">
        <v>4.5999999999999996</v>
      </c>
      <c r="S275" s="67">
        <f t="shared" si="1576"/>
        <v>109.49999999999999</v>
      </c>
      <c r="T275" s="17">
        <f t="shared" si="1818"/>
        <v>-1</v>
      </c>
      <c r="U275" s="31">
        <f t="shared" si="1819"/>
        <v>2.8000000000000114</v>
      </c>
      <c r="V275" s="32">
        <f t="shared" si="1820"/>
        <v>51.611999999999995</v>
      </c>
      <c r="W275" s="31">
        <f t="shared" si="1713"/>
        <v>2.5119999999999933</v>
      </c>
      <c r="X275" s="17">
        <f t="shared" si="1821"/>
        <v>90.270400000000009</v>
      </c>
      <c r="Y275" s="31">
        <f t="shared" si="1822"/>
        <v>-0.32959999999998502</v>
      </c>
      <c r="Z275" s="17">
        <f t="shared" si="1823"/>
        <v>70.435199999999995</v>
      </c>
      <c r="AA275" s="31">
        <f t="shared" si="1824"/>
        <v>0.33520000000000039</v>
      </c>
      <c r="AB275" s="17">
        <f t="shared" si="1825"/>
        <v>9.3103999999999996</v>
      </c>
      <c r="AC275" s="31">
        <f t="shared" si="1826"/>
        <v>0.11040000000000028</v>
      </c>
      <c r="AD275" s="17">
        <f t="shared" si="1827"/>
        <v>221.62800000000001</v>
      </c>
      <c r="AE275" s="31">
        <f t="shared" si="1828"/>
        <v>2.6280000000000143</v>
      </c>
      <c r="AF275" s="28"/>
      <c r="AG275" s="24"/>
      <c r="AH275" s="42"/>
      <c r="AI275" s="25"/>
      <c r="AJ275" s="3">
        <f t="shared" si="1817"/>
        <v>202.04719999999998</v>
      </c>
      <c r="AK275" s="3">
        <f t="shared" si="1456"/>
        <v>2.8471999999999937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J275" s="17"/>
      <c r="BK275" s="17"/>
      <c r="BL275" s="17"/>
    </row>
    <row r="276" spans="1:64" x14ac:dyDescent="0.2">
      <c r="F276" s="23">
        <f t="shared" ref="F276:G281" si="1829">+F277+1</f>
        <v>111</v>
      </c>
      <c r="G276" s="4">
        <f t="shared" si="1829"/>
        <v>42480</v>
      </c>
      <c r="H276" s="10" t="s">
        <v>40</v>
      </c>
      <c r="I276" s="84"/>
      <c r="J276" s="84"/>
      <c r="K276" s="10"/>
      <c r="N276" s="3">
        <v>203.4</v>
      </c>
      <c r="O276" s="3">
        <v>25.8</v>
      </c>
      <c r="P276" s="3">
        <v>44.3</v>
      </c>
      <c r="Q276" s="3">
        <v>34.6</v>
      </c>
      <c r="R276" s="13">
        <v>4.5999999999999996</v>
      </c>
      <c r="S276" s="67">
        <f t="shared" si="1576"/>
        <v>109.29999999999998</v>
      </c>
      <c r="T276" s="20">
        <f t="shared" si="1818"/>
        <v>-0.59999999999999432</v>
      </c>
      <c r="U276" s="13">
        <f t="shared" si="1819"/>
        <v>3.8000000000000114</v>
      </c>
      <c r="V276" s="12">
        <f t="shared" si="1820"/>
        <v>52.477200000000003</v>
      </c>
      <c r="W276" s="13">
        <f t="shared" si="1713"/>
        <v>3.377200000000002</v>
      </c>
      <c r="X276" s="3">
        <f t="shared" si="1821"/>
        <v>90.106199999999987</v>
      </c>
      <c r="Y276" s="13">
        <f t="shared" si="1822"/>
        <v>-0.49380000000000734</v>
      </c>
      <c r="Z276" s="3">
        <f t="shared" si="1823"/>
        <v>70.376400000000004</v>
      </c>
      <c r="AA276" s="13">
        <f t="shared" si="1824"/>
        <v>0.27640000000000953</v>
      </c>
      <c r="AB276" s="3">
        <f t="shared" si="1825"/>
        <v>9.3564000000000007</v>
      </c>
      <c r="AC276" s="13">
        <f t="shared" si="1826"/>
        <v>0.15640000000000143</v>
      </c>
      <c r="AD276" s="3">
        <f t="shared" si="1827"/>
        <v>222.31619999999998</v>
      </c>
      <c r="AE276" s="13">
        <f t="shared" si="1828"/>
        <v>3.3161999999999807</v>
      </c>
      <c r="AF276" s="27"/>
      <c r="AG276" s="23"/>
      <c r="AH276" s="39"/>
      <c r="AJ276" s="3">
        <f t="shared" si="1817"/>
        <v>202.8536</v>
      </c>
      <c r="AK276" s="3">
        <f t="shared" si="1456"/>
        <v>3.6536000000000115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J276" s="3"/>
      <c r="BK276" s="3"/>
      <c r="BL276" s="3"/>
    </row>
    <row r="277" spans="1:64" x14ac:dyDescent="0.2">
      <c r="A277">
        <v>111</v>
      </c>
      <c r="B277">
        <v>108</v>
      </c>
      <c r="C277">
        <v>109</v>
      </c>
      <c r="F277" s="23">
        <f t="shared" si="1829"/>
        <v>110</v>
      </c>
      <c r="G277" s="4">
        <f t="shared" si="1829"/>
        <v>42479</v>
      </c>
      <c r="H277" s="10" t="s">
        <v>38</v>
      </c>
      <c r="I277" s="84"/>
      <c r="J277" s="84"/>
      <c r="K277" s="10"/>
      <c r="M277">
        <v>2</v>
      </c>
      <c r="N277" s="3">
        <v>204</v>
      </c>
      <c r="O277" s="3">
        <v>25.9</v>
      </c>
      <c r="P277" s="3">
        <v>44.3</v>
      </c>
      <c r="Q277" s="3">
        <v>34.4</v>
      </c>
      <c r="R277" s="13">
        <v>4.4000000000000004</v>
      </c>
      <c r="S277" s="67">
        <f t="shared" si="1576"/>
        <v>109</v>
      </c>
      <c r="T277" s="20">
        <f t="shared" ref="T277:T278" si="1830">+N277-N278</f>
        <v>-0.40000000000000568</v>
      </c>
      <c r="U277" s="13">
        <f t="shared" ref="U277:U278" si="1831">+N277-U$5</f>
        <v>4.4000000000000057</v>
      </c>
      <c r="V277" s="12">
        <f t="shared" ref="V277:V278" si="1832">+$N277*O277/100</f>
        <v>52.835999999999991</v>
      </c>
      <c r="W277" s="13">
        <f t="shared" si="1713"/>
        <v>3.73599999999999</v>
      </c>
      <c r="X277" s="3">
        <f t="shared" ref="X277:X278" si="1833">+$N277*P277/100</f>
        <v>90.371999999999986</v>
      </c>
      <c r="Y277" s="13">
        <f t="shared" ref="Y277:Y278" si="1834">+X277-Y$5</f>
        <v>-0.22800000000000864</v>
      </c>
      <c r="Z277" s="3">
        <f t="shared" ref="Z277:Z278" si="1835">+$N277*Q277/100</f>
        <v>70.175999999999988</v>
      </c>
      <c r="AA277" s="13">
        <f t="shared" ref="AA277:AA278" si="1836">+Z277-AA$5</f>
        <v>7.5999999999993406E-2</v>
      </c>
      <c r="AB277" s="3">
        <f t="shared" ref="AB277:AB278" si="1837">+$N277*R277/100</f>
        <v>8.9760000000000009</v>
      </c>
      <c r="AC277" s="13">
        <f t="shared" ref="AC277:AC278" si="1838">+AB277-AC$5</f>
        <v>-0.22399999999999842</v>
      </c>
      <c r="AD277" s="3">
        <f t="shared" ref="AD277:AD278" si="1839">+V277+X277+Z277+AB277</f>
        <v>222.35999999999996</v>
      </c>
      <c r="AE277" s="13">
        <f t="shared" ref="AE277:AE278" si="1840">+AD277-AE$5</f>
        <v>3.3599999999999568</v>
      </c>
      <c r="AF277" s="27"/>
      <c r="AG277" s="23"/>
      <c r="AH277" s="39"/>
      <c r="AJ277" s="3">
        <f t="shared" si="1817"/>
        <v>203.01199999999997</v>
      </c>
      <c r="AK277" s="3">
        <f t="shared" si="1456"/>
        <v>3.8119999999999834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J277" s="3"/>
      <c r="BK277" s="3"/>
      <c r="BL277" s="3"/>
    </row>
    <row r="278" spans="1:64" x14ac:dyDescent="0.2">
      <c r="F278" s="23">
        <f t="shared" si="1829"/>
        <v>109</v>
      </c>
      <c r="G278" s="4">
        <f t="shared" si="1829"/>
        <v>42478</v>
      </c>
      <c r="H278" s="10" t="s">
        <v>20</v>
      </c>
      <c r="I278" s="84"/>
      <c r="J278" s="84"/>
      <c r="K278" s="10"/>
      <c r="M278">
        <v>2</v>
      </c>
      <c r="N278" s="3">
        <v>204.4</v>
      </c>
      <c r="O278" s="3">
        <v>26</v>
      </c>
      <c r="P278" s="3">
        <v>44.1</v>
      </c>
      <c r="Q278" s="3">
        <v>34.4</v>
      </c>
      <c r="R278" s="13">
        <v>4.4000000000000004</v>
      </c>
      <c r="S278" s="67">
        <f t="shared" si="1576"/>
        <v>108.9</v>
      </c>
      <c r="T278" s="20">
        <f t="shared" si="1830"/>
        <v>0.20000000000001705</v>
      </c>
      <c r="U278" s="13">
        <f t="shared" si="1831"/>
        <v>4.8000000000000114</v>
      </c>
      <c r="V278" s="12">
        <f t="shared" si="1832"/>
        <v>53.144000000000005</v>
      </c>
      <c r="W278" s="13">
        <f t="shared" si="1713"/>
        <v>4.044000000000004</v>
      </c>
      <c r="X278" s="3">
        <f t="shared" si="1833"/>
        <v>90.140400000000014</v>
      </c>
      <c r="Y278" s="13">
        <f t="shared" si="1834"/>
        <v>-0.45959999999998047</v>
      </c>
      <c r="Z278" s="3">
        <f t="shared" si="1835"/>
        <v>70.313599999999994</v>
      </c>
      <c r="AA278" s="13">
        <f t="shared" si="1836"/>
        <v>0.21359999999999957</v>
      </c>
      <c r="AB278" s="3">
        <f t="shared" si="1837"/>
        <v>8.9936000000000007</v>
      </c>
      <c r="AC278" s="13">
        <f t="shared" si="1838"/>
        <v>-0.20639999999999858</v>
      </c>
      <c r="AD278" s="3">
        <f t="shared" si="1839"/>
        <v>222.59160000000003</v>
      </c>
      <c r="AE278" s="13">
        <f t="shared" si="1840"/>
        <v>3.5916000000000281</v>
      </c>
      <c r="AF278" s="27"/>
      <c r="AG278" s="23"/>
      <c r="AH278" s="39"/>
      <c r="AJ278" s="3">
        <f t="shared" si="1817"/>
        <v>203.45760000000001</v>
      </c>
      <c r="AK278" s="3">
        <f t="shared" si="1456"/>
        <v>4.2576000000000036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J278" s="3"/>
      <c r="BK278" s="3"/>
      <c r="BL278" s="3"/>
    </row>
    <row r="279" spans="1:64" x14ac:dyDescent="0.2">
      <c r="A279">
        <v>111</v>
      </c>
      <c r="B279">
        <v>108</v>
      </c>
      <c r="C279">
        <v>106</v>
      </c>
      <c r="F279" s="23">
        <f t="shared" si="1829"/>
        <v>108</v>
      </c>
      <c r="G279" s="4">
        <f t="shared" si="1829"/>
        <v>42477</v>
      </c>
      <c r="H279" s="10" t="s">
        <v>35</v>
      </c>
      <c r="I279" s="84"/>
      <c r="J279" s="84"/>
      <c r="K279" s="10"/>
      <c r="L279" t="s">
        <v>84</v>
      </c>
      <c r="M279">
        <v>2</v>
      </c>
      <c r="N279" s="3">
        <v>204.2</v>
      </c>
      <c r="O279" s="3">
        <v>25.7</v>
      </c>
      <c r="P279" s="3">
        <v>44.1</v>
      </c>
      <c r="Q279" s="3">
        <v>34.799999999999997</v>
      </c>
      <c r="R279" s="13">
        <v>4.5999999999999996</v>
      </c>
      <c r="S279" s="67">
        <f t="shared" si="1576"/>
        <v>109.19999999999999</v>
      </c>
      <c r="T279" s="20">
        <f t="shared" ref="T279:T280" si="1841">+N279-N280</f>
        <v>0.39999999999997726</v>
      </c>
      <c r="U279" s="13">
        <f t="shared" ref="U279:U280" si="1842">+N279-U$5</f>
        <v>4.5999999999999943</v>
      </c>
      <c r="V279" s="12">
        <f t="shared" ref="V279:V280" si="1843">+$N279*O279/100</f>
        <v>52.479399999999998</v>
      </c>
      <c r="W279" s="13">
        <f t="shared" si="1713"/>
        <v>3.3793999999999969</v>
      </c>
      <c r="X279" s="3">
        <f t="shared" ref="X279:X280" si="1844">+$N279*P279/100</f>
        <v>90.052199999999999</v>
      </c>
      <c r="Y279" s="13">
        <f t="shared" ref="Y279:Y280" si="1845">+X279-Y$5</f>
        <v>-0.54779999999999518</v>
      </c>
      <c r="Z279" s="3">
        <f t="shared" ref="Z279:Z280" si="1846">+$N279*Q279/100</f>
        <v>71.061599999999984</v>
      </c>
      <c r="AA279" s="13">
        <f t="shared" ref="AA279:AA280" si="1847">+Z279-AA$5</f>
        <v>0.96159999999999002</v>
      </c>
      <c r="AB279" s="3">
        <f t="shared" ref="AB279:AB280" si="1848">+$N279*R279/100</f>
        <v>9.3931999999999984</v>
      </c>
      <c r="AC279" s="13">
        <f t="shared" ref="AC279:AC280" si="1849">+AB279-AC$5</f>
        <v>0.19319999999999915</v>
      </c>
      <c r="AD279" s="3">
        <f t="shared" ref="AD279:AD280" si="1850">+V279+X279+Z279+AB279</f>
        <v>222.98639999999997</v>
      </c>
      <c r="AE279" s="13">
        <f t="shared" ref="AE279:AE280" si="1851">+AD279-AE$5</f>
        <v>3.9863999999999749</v>
      </c>
      <c r="AF279" s="27"/>
      <c r="AG279" s="23"/>
      <c r="AH279" s="39"/>
      <c r="AJ279" s="3">
        <f t="shared" si="1817"/>
        <v>203.541</v>
      </c>
      <c r="AK279" s="3">
        <f t="shared" si="1456"/>
        <v>4.3409999999999869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J279" s="3"/>
      <c r="BK279" s="3"/>
      <c r="BL279" s="3"/>
    </row>
    <row r="280" spans="1:64" x14ac:dyDescent="0.2">
      <c r="F280" s="23">
        <f t="shared" si="1829"/>
        <v>107</v>
      </c>
      <c r="G280" s="4">
        <f t="shared" si="1829"/>
        <v>42476</v>
      </c>
      <c r="H280" s="10" t="s">
        <v>29</v>
      </c>
      <c r="I280" s="84"/>
      <c r="J280" s="84"/>
      <c r="K280" s="10"/>
      <c r="L280" t="s">
        <v>85</v>
      </c>
      <c r="N280" s="3">
        <v>203.8</v>
      </c>
      <c r="O280" s="3">
        <v>25.7</v>
      </c>
      <c r="P280" s="3">
        <v>44.2</v>
      </c>
      <c r="Q280" s="3">
        <v>34.9</v>
      </c>
      <c r="R280" s="13">
        <v>4.5999999999999996</v>
      </c>
      <c r="S280" s="67">
        <f t="shared" si="1576"/>
        <v>109.4</v>
      </c>
      <c r="T280" s="20">
        <f t="shared" si="1841"/>
        <v>1</v>
      </c>
      <c r="U280" s="13">
        <f t="shared" si="1842"/>
        <v>4.2000000000000171</v>
      </c>
      <c r="V280" s="12">
        <f t="shared" si="1843"/>
        <v>52.376599999999996</v>
      </c>
      <c r="W280" s="13">
        <f t="shared" si="1713"/>
        <v>3.2765999999999948</v>
      </c>
      <c r="X280" s="3">
        <f t="shared" si="1844"/>
        <v>90.079600000000013</v>
      </c>
      <c r="Y280" s="13">
        <f t="shared" si="1845"/>
        <v>-0.52039999999998088</v>
      </c>
      <c r="Z280" s="3">
        <f t="shared" si="1846"/>
        <v>71.126199999999997</v>
      </c>
      <c r="AA280" s="13">
        <f t="shared" si="1847"/>
        <v>1.0262000000000029</v>
      </c>
      <c r="AB280" s="3">
        <f t="shared" si="1848"/>
        <v>9.3748000000000005</v>
      </c>
      <c r="AC280" s="13">
        <f t="shared" si="1849"/>
        <v>0.17480000000000118</v>
      </c>
      <c r="AD280" s="3">
        <f t="shared" si="1850"/>
        <v>222.9572</v>
      </c>
      <c r="AE280" s="13">
        <f t="shared" si="1851"/>
        <v>3.9572000000000003</v>
      </c>
      <c r="AF280" s="27"/>
      <c r="AG280" s="23"/>
      <c r="AH280" s="39"/>
      <c r="AJ280" s="3">
        <f t="shared" si="1817"/>
        <v>203.50279999999998</v>
      </c>
      <c r="AK280" s="3">
        <f t="shared" si="1456"/>
        <v>4.3027999999999977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J280" s="3"/>
      <c r="BK280" s="3"/>
      <c r="BL280" s="3"/>
    </row>
    <row r="281" spans="1:64" ht="10.8" thickBot="1" x14ac:dyDescent="0.25">
      <c r="A281">
        <v>109</v>
      </c>
      <c r="B281">
        <v>107</v>
      </c>
      <c r="C281">
        <v>105</v>
      </c>
      <c r="F281" s="23">
        <f t="shared" si="1829"/>
        <v>106</v>
      </c>
      <c r="G281" s="4">
        <f t="shared" si="1829"/>
        <v>42475</v>
      </c>
      <c r="H281" s="10" t="s">
        <v>59</v>
      </c>
      <c r="I281" s="84"/>
      <c r="J281" s="84"/>
      <c r="K281" s="10"/>
      <c r="L281" t="s">
        <v>83</v>
      </c>
      <c r="M281">
        <v>4</v>
      </c>
      <c r="N281" s="3">
        <v>202.8</v>
      </c>
      <c r="O281" s="3">
        <v>25.7</v>
      </c>
      <c r="P281" s="3">
        <v>44.7</v>
      </c>
      <c r="Q281" s="3">
        <v>34.1</v>
      </c>
      <c r="R281" s="13">
        <v>4.4000000000000004</v>
      </c>
      <c r="S281" s="67">
        <f t="shared" si="1576"/>
        <v>108.9</v>
      </c>
      <c r="T281" s="20">
        <f t="shared" ref="T281:T283" si="1852">+N281-N282</f>
        <v>0.60000000000002274</v>
      </c>
      <c r="U281" s="13">
        <f t="shared" ref="U281:U283" si="1853">+N281-U$5</f>
        <v>3.2000000000000171</v>
      </c>
      <c r="V281" s="12">
        <f t="shared" ref="V281:V283" si="1854">+$N281*O281/100</f>
        <v>52.119599999999998</v>
      </c>
      <c r="W281" s="13">
        <f t="shared" si="1713"/>
        <v>3.019599999999997</v>
      </c>
      <c r="X281" s="3">
        <f t="shared" ref="X281:X283" si="1855">+$N281*P281/100</f>
        <v>90.651600000000016</v>
      </c>
      <c r="Y281" s="13">
        <f t="shared" ref="Y281:Y283" si="1856">+X281-Y$5</f>
        <v>5.1600000000021851E-2</v>
      </c>
      <c r="Z281" s="3">
        <f t="shared" ref="Z281:Z283" si="1857">+$N281*Q281/100</f>
        <v>69.154800000000009</v>
      </c>
      <c r="AA281" s="13">
        <f t="shared" ref="AA281:AA283" si="1858">+Z281-AA$5</f>
        <v>-0.94519999999998561</v>
      </c>
      <c r="AB281" s="3">
        <f t="shared" ref="AB281:AB283" si="1859">+$N281*R281/100</f>
        <v>8.9232000000000014</v>
      </c>
      <c r="AC281" s="13">
        <f t="shared" ref="AC281:AC283" si="1860">+AB281-AC$5</f>
        <v>-0.27679999999999794</v>
      </c>
      <c r="AD281" s="3">
        <f t="shared" ref="AD281:AD283" si="1861">+V281+X281+Z281+AB281</f>
        <v>220.84920000000005</v>
      </c>
      <c r="AE281" s="13">
        <f t="shared" ref="AE281:AE283" si="1862">+AD281-AE$5</f>
        <v>1.849200000000053</v>
      </c>
      <c r="AF281" s="27"/>
      <c r="AG281" s="23"/>
      <c r="AH281" s="39"/>
      <c r="AJ281" s="3">
        <f t="shared" si="1817"/>
        <v>201.27440000000001</v>
      </c>
      <c r="AK281" s="3">
        <f t="shared" si="1456"/>
        <v>2.0744000000000113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J281" s="3"/>
      <c r="BK281" s="3"/>
      <c r="BL281" s="3"/>
    </row>
    <row r="282" spans="1:64" s="48" customFormat="1" x14ac:dyDescent="0.2">
      <c r="F282" s="49">
        <f t="shared" ref="F282:G284" si="1863">+F283+1</f>
        <v>105</v>
      </c>
      <c r="G282" s="50">
        <f t="shared" si="1863"/>
        <v>42474</v>
      </c>
      <c r="H282" s="51" t="s">
        <v>36</v>
      </c>
      <c r="I282" s="87"/>
      <c r="J282" s="87"/>
      <c r="K282" s="51"/>
      <c r="N282" s="52">
        <v>202.2</v>
      </c>
      <c r="O282" s="52">
        <v>25.6</v>
      </c>
      <c r="P282" s="52">
        <v>44.7</v>
      </c>
      <c r="Q282" s="52">
        <v>34.4</v>
      </c>
      <c r="R282" s="53">
        <v>4.4000000000000004</v>
      </c>
      <c r="S282" s="67">
        <f t="shared" si="1576"/>
        <v>109.10000000000002</v>
      </c>
      <c r="T282" s="52">
        <f t="shared" si="1852"/>
        <v>-0.20000000000001705</v>
      </c>
      <c r="U282" s="53">
        <f t="shared" si="1853"/>
        <v>2.5999999999999943</v>
      </c>
      <c r="V282" s="57">
        <f t="shared" si="1854"/>
        <v>51.763199999999998</v>
      </c>
      <c r="W282" s="53">
        <f t="shared" si="1713"/>
        <v>2.6631999999999962</v>
      </c>
      <c r="X282" s="52">
        <f t="shared" si="1855"/>
        <v>90.383399999999995</v>
      </c>
      <c r="Y282" s="53">
        <f t="shared" si="1856"/>
        <v>-0.21659999999999968</v>
      </c>
      <c r="Z282" s="52">
        <f t="shared" si="1857"/>
        <v>69.556799999999996</v>
      </c>
      <c r="AA282" s="53">
        <f t="shared" si="1858"/>
        <v>-0.54319999999999879</v>
      </c>
      <c r="AB282" s="52">
        <f t="shared" si="1859"/>
        <v>8.8968000000000007</v>
      </c>
      <c r="AC282" s="53">
        <f t="shared" si="1860"/>
        <v>-0.30319999999999858</v>
      </c>
      <c r="AD282" s="52">
        <f t="shared" si="1861"/>
        <v>220.6002</v>
      </c>
      <c r="AE282" s="53">
        <f t="shared" si="1862"/>
        <v>1.600200000000001</v>
      </c>
      <c r="AF282" s="54"/>
      <c r="AG282" s="49"/>
      <c r="AH282" s="55"/>
      <c r="AI282" s="56"/>
      <c r="AJ282" s="3">
        <f t="shared" si="1817"/>
        <v>201.32</v>
      </c>
      <c r="AK282" s="3">
        <f t="shared" si="1456"/>
        <v>2.1199999999999974</v>
      </c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J282" s="52"/>
      <c r="BK282" s="52"/>
      <c r="BL282" s="52"/>
    </row>
    <row r="283" spans="1:64" x14ac:dyDescent="0.2">
      <c r="A283">
        <v>111.5</v>
      </c>
      <c r="B283">
        <v>108.5</v>
      </c>
      <c r="C283">
        <v>107</v>
      </c>
      <c r="F283" s="23">
        <f t="shared" si="1863"/>
        <v>104</v>
      </c>
      <c r="G283" s="4">
        <f t="shared" si="1863"/>
        <v>42473</v>
      </c>
      <c r="H283" s="10" t="s">
        <v>40</v>
      </c>
      <c r="I283" s="84"/>
      <c r="J283" s="84"/>
      <c r="K283" s="10"/>
      <c r="N283" s="3">
        <v>202.4</v>
      </c>
      <c r="O283" s="3">
        <v>25.4</v>
      </c>
      <c r="P283" s="3">
        <v>44.6</v>
      </c>
      <c r="Q283" s="3">
        <v>34.9</v>
      </c>
      <c r="R283" s="13">
        <v>4.5999999999999996</v>
      </c>
      <c r="S283" s="67">
        <f t="shared" si="1576"/>
        <v>109.5</v>
      </c>
      <c r="T283" s="20">
        <f t="shared" si="1852"/>
        <v>0.80000000000001137</v>
      </c>
      <c r="U283" s="13">
        <f t="shared" si="1853"/>
        <v>2.8000000000000114</v>
      </c>
      <c r="V283" s="12">
        <f t="shared" si="1854"/>
        <v>51.409599999999998</v>
      </c>
      <c r="W283" s="13">
        <f t="shared" ref="W283:W296" si="1864">+V283-W$5</f>
        <v>2.3095999999999961</v>
      </c>
      <c r="X283" s="3">
        <f t="shared" si="1855"/>
        <v>90.270400000000009</v>
      </c>
      <c r="Y283" s="13">
        <f t="shared" si="1856"/>
        <v>-0.32959999999998502</v>
      </c>
      <c r="Z283" s="3">
        <f t="shared" si="1857"/>
        <v>70.637600000000006</v>
      </c>
      <c r="AA283" s="13">
        <f t="shared" si="1858"/>
        <v>0.53760000000001185</v>
      </c>
      <c r="AB283" s="3">
        <f t="shared" si="1859"/>
        <v>9.3103999999999996</v>
      </c>
      <c r="AC283" s="13">
        <f t="shared" si="1860"/>
        <v>0.11040000000000028</v>
      </c>
      <c r="AD283" s="3">
        <f t="shared" si="1861"/>
        <v>221.62800000000001</v>
      </c>
      <c r="AE283" s="13">
        <f t="shared" si="1862"/>
        <v>2.6280000000000143</v>
      </c>
      <c r="AF283" s="27"/>
      <c r="AG283" s="23"/>
      <c r="AH283" s="39"/>
      <c r="AJ283" s="3">
        <f t="shared" si="1817"/>
        <v>202.0472</v>
      </c>
      <c r="AK283" s="3">
        <f t="shared" ref="AK283:AK296" si="1865">+W283+AA283</f>
        <v>2.8472000000000079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J283" s="3"/>
      <c r="BK283" s="3"/>
      <c r="BL283" s="3"/>
    </row>
    <row r="284" spans="1:64" x14ac:dyDescent="0.2">
      <c r="F284" s="23">
        <f t="shared" si="1863"/>
        <v>103</v>
      </c>
      <c r="G284" s="4">
        <f t="shared" si="1863"/>
        <v>42472</v>
      </c>
      <c r="H284" s="10" t="s">
        <v>38</v>
      </c>
      <c r="I284" s="84"/>
      <c r="J284" s="84"/>
      <c r="K284" s="10"/>
      <c r="M284">
        <v>4</v>
      </c>
      <c r="N284" s="3">
        <v>201.6</v>
      </c>
      <c r="O284" s="3">
        <v>25.1</v>
      </c>
      <c r="P284" s="3">
        <v>44.9</v>
      </c>
      <c r="Q284" s="3">
        <v>34.799999999999997</v>
      </c>
      <c r="R284" s="13">
        <v>4.5999999999999996</v>
      </c>
      <c r="S284" s="67">
        <f t="shared" si="1576"/>
        <v>109.39999999999999</v>
      </c>
      <c r="T284" s="20">
        <f t="shared" ref="T284:T285" si="1866">+N284-N285</f>
        <v>-1.5999999999999943</v>
      </c>
      <c r="U284" s="13">
        <f t="shared" ref="U284:U285" si="1867">+N284-U$5</f>
        <v>2</v>
      </c>
      <c r="V284" s="12">
        <f t="shared" ref="V284:V285" si="1868">+$N284*O284/100</f>
        <v>50.601599999999998</v>
      </c>
      <c r="W284" s="13">
        <f t="shared" si="1864"/>
        <v>1.5015999999999963</v>
      </c>
      <c r="X284" s="3">
        <f t="shared" ref="X284:X285" si="1869">+$N284*P284/100</f>
        <v>90.5184</v>
      </c>
      <c r="Y284" s="13">
        <f t="shared" ref="Y284:Y285" si="1870">+X284-Y$5</f>
        <v>-8.1599999999994566E-2</v>
      </c>
      <c r="Z284" s="3">
        <f t="shared" ref="Z284:Z285" si="1871">+$N284*Q284/100</f>
        <v>70.15679999999999</v>
      </c>
      <c r="AA284" s="13">
        <f t="shared" ref="AA284:AA285" si="1872">+Z284-AA$5</f>
        <v>5.6799999999995521E-2</v>
      </c>
      <c r="AB284" s="3">
        <f t="shared" ref="AB284:AB285" si="1873">+$N284*R284/100</f>
        <v>9.2735999999999983</v>
      </c>
      <c r="AC284" s="13">
        <f t="shared" ref="AC284:AC285" si="1874">+AB284-AC$5</f>
        <v>7.3599999999999E-2</v>
      </c>
      <c r="AD284" s="3">
        <f t="shared" ref="AD284:AD285" si="1875">+V284+X284+Z284+AB284</f>
        <v>220.55039999999997</v>
      </c>
      <c r="AE284" s="13">
        <f t="shared" ref="AE284:AE285" si="1876">+AD284-AE$5</f>
        <v>1.5503999999999678</v>
      </c>
      <c r="AF284" s="27"/>
      <c r="AG284" s="23"/>
      <c r="AH284" s="39"/>
      <c r="AJ284" s="3">
        <f t="shared" si="1817"/>
        <v>200.75839999999999</v>
      </c>
      <c r="AK284" s="3">
        <f t="shared" si="1865"/>
        <v>1.5583999999999918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J284" s="3"/>
      <c r="BK284" s="3"/>
      <c r="BL284" s="3"/>
    </row>
    <row r="285" spans="1:64" x14ac:dyDescent="0.2">
      <c r="F285" s="23">
        <f t="shared" ref="F285:F302" si="1877">+F286+1</f>
        <v>102</v>
      </c>
      <c r="G285" s="4">
        <f t="shared" ref="G285:G302" si="1878">+G286+1</f>
        <v>42471</v>
      </c>
      <c r="H285" s="10" t="s">
        <v>20</v>
      </c>
      <c r="I285" s="84"/>
      <c r="J285" s="84"/>
      <c r="K285" s="10"/>
      <c r="M285">
        <v>5</v>
      </c>
      <c r="N285" s="3">
        <v>203.2</v>
      </c>
      <c r="O285" s="3">
        <v>25.6</v>
      </c>
      <c r="P285" s="3">
        <v>44.4</v>
      </c>
      <c r="Q285" s="3">
        <v>34.700000000000003</v>
      </c>
      <c r="R285" s="13">
        <v>4.5999999999999996</v>
      </c>
      <c r="S285" s="67">
        <f t="shared" si="1576"/>
        <v>109.3</v>
      </c>
      <c r="T285" s="20">
        <f t="shared" si="1866"/>
        <v>0</v>
      </c>
      <c r="U285" s="13">
        <f t="shared" si="1867"/>
        <v>3.5999999999999943</v>
      </c>
      <c r="V285" s="12">
        <f t="shared" si="1868"/>
        <v>52.019199999999998</v>
      </c>
      <c r="W285" s="13">
        <f t="shared" si="1864"/>
        <v>2.9191999999999965</v>
      </c>
      <c r="X285" s="3">
        <f t="shared" si="1869"/>
        <v>90.220799999999997</v>
      </c>
      <c r="Y285" s="13">
        <f t="shared" si="1870"/>
        <v>-0.37919999999999732</v>
      </c>
      <c r="Z285" s="3">
        <f t="shared" si="1871"/>
        <v>70.510400000000004</v>
      </c>
      <c r="AA285" s="13">
        <f t="shared" si="1872"/>
        <v>0.41040000000000987</v>
      </c>
      <c r="AB285" s="3">
        <f t="shared" si="1873"/>
        <v>9.3471999999999991</v>
      </c>
      <c r="AC285" s="13">
        <f t="shared" si="1874"/>
        <v>0.14719999999999978</v>
      </c>
      <c r="AD285" s="3">
        <f t="shared" si="1875"/>
        <v>222.0976</v>
      </c>
      <c r="AE285" s="13">
        <f t="shared" si="1876"/>
        <v>3.0975999999999999</v>
      </c>
      <c r="AF285" s="20"/>
      <c r="AG285" s="36"/>
      <c r="AJ285" s="3">
        <f t="shared" si="1817"/>
        <v>202.52960000000002</v>
      </c>
      <c r="AK285" s="3">
        <f t="shared" si="1865"/>
        <v>3.3296000000000063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J285" s="3"/>
      <c r="BK285" s="3"/>
      <c r="BL285" s="3"/>
    </row>
    <row r="286" spans="1:64" x14ac:dyDescent="0.2">
      <c r="A286">
        <v>110.5</v>
      </c>
      <c r="B286">
        <v>109</v>
      </c>
      <c r="C286">
        <v>109</v>
      </c>
      <c r="F286" s="23">
        <f t="shared" si="1877"/>
        <v>101</v>
      </c>
      <c r="G286" s="4">
        <f t="shared" si="1878"/>
        <v>42470</v>
      </c>
      <c r="H286" s="10" t="s">
        <v>35</v>
      </c>
      <c r="I286" s="84"/>
      <c r="J286" s="84"/>
      <c r="K286" s="10"/>
      <c r="L286" t="s">
        <v>82</v>
      </c>
      <c r="M286">
        <v>7</v>
      </c>
      <c r="N286" s="3">
        <v>203.2</v>
      </c>
      <c r="O286" s="3">
        <v>25.5</v>
      </c>
      <c r="P286" s="3">
        <v>44.4</v>
      </c>
      <c r="Q286" s="3">
        <v>35.1</v>
      </c>
      <c r="R286" s="13">
        <v>4.5999999999999996</v>
      </c>
      <c r="S286" s="67">
        <f t="shared" si="1576"/>
        <v>109.6</v>
      </c>
      <c r="T286" s="20">
        <f>+N286-N287</f>
        <v>1.1999999999999886</v>
      </c>
      <c r="U286" s="13">
        <f>+N286-U$5</f>
        <v>3.5999999999999943</v>
      </c>
      <c r="V286" s="12">
        <f t="shared" ref="V286" si="1879">+$N286*O286/100</f>
        <v>51.815999999999995</v>
      </c>
      <c r="W286" s="13">
        <f t="shared" si="1864"/>
        <v>2.715999999999994</v>
      </c>
      <c r="X286" s="3">
        <f>+$N286*P286/100</f>
        <v>90.220799999999997</v>
      </c>
      <c r="Y286" s="13">
        <f t="shared" ref="Y286" si="1880">+X286-Y$5</f>
        <v>-0.37919999999999732</v>
      </c>
      <c r="Z286" s="3">
        <f>+$N286*Q286/100</f>
        <v>71.3232</v>
      </c>
      <c r="AA286" s="13">
        <f t="shared" ref="AA286" si="1881">+Z286-AA$5</f>
        <v>1.2232000000000056</v>
      </c>
      <c r="AB286" s="3">
        <f>+$N286*R286/100</f>
        <v>9.3471999999999991</v>
      </c>
      <c r="AC286" s="13">
        <f t="shared" ref="AC286" si="1882">+AB286-AC$5</f>
        <v>0.14719999999999978</v>
      </c>
      <c r="AD286" s="3">
        <f>+V286+X286+Z286+AB286</f>
        <v>222.7072</v>
      </c>
      <c r="AE286" s="13">
        <f t="shared" ref="AE286:AE296" si="1883">+AD286-AE$5</f>
        <v>3.7072000000000003</v>
      </c>
      <c r="AF286" s="20"/>
      <c r="AG286" s="36"/>
      <c r="AJ286" s="3">
        <f t="shared" si="1817"/>
        <v>203.13919999999999</v>
      </c>
      <c r="AK286" s="3">
        <f t="shared" si="1865"/>
        <v>3.9391999999999996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J286" s="3"/>
      <c r="BK286" s="3"/>
      <c r="BL286" s="3"/>
    </row>
    <row r="287" spans="1:64" x14ac:dyDescent="0.2">
      <c r="F287" s="23">
        <f t="shared" si="1877"/>
        <v>100</v>
      </c>
      <c r="G287" s="4">
        <f t="shared" si="1878"/>
        <v>42469</v>
      </c>
      <c r="H287" s="10" t="s">
        <v>29</v>
      </c>
      <c r="I287" s="84"/>
      <c r="J287" s="84"/>
      <c r="K287" s="10"/>
      <c r="M287">
        <v>6</v>
      </c>
      <c r="N287" s="3">
        <v>202</v>
      </c>
      <c r="O287" s="3">
        <v>25.4</v>
      </c>
      <c r="P287" s="3">
        <v>44.7</v>
      </c>
      <c r="Q287" s="3">
        <v>34.700000000000003</v>
      </c>
      <c r="R287" s="13">
        <v>4.5999999999999996</v>
      </c>
      <c r="S287" s="67">
        <f t="shared" si="1576"/>
        <v>109.39999999999999</v>
      </c>
      <c r="T287" s="20">
        <f>+N287-N288</f>
        <v>1</v>
      </c>
      <c r="U287" s="13">
        <f>+N287-U$5</f>
        <v>2.4000000000000057</v>
      </c>
      <c r="V287" s="12">
        <f t="shared" ref="V287" si="1884">+$N287*O287/100</f>
        <v>51.307999999999993</v>
      </c>
      <c r="W287" s="13">
        <f t="shared" si="1864"/>
        <v>2.2079999999999913</v>
      </c>
      <c r="X287" s="3">
        <f>+$N287*P287/100</f>
        <v>90.294000000000011</v>
      </c>
      <c r="Y287" s="13">
        <f t="shared" ref="Y287" si="1885">+X287-Y$5</f>
        <v>-0.30599999999998317</v>
      </c>
      <c r="Z287" s="3">
        <f>+$N287*Q287/100</f>
        <v>70.094000000000008</v>
      </c>
      <c r="AA287" s="13">
        <f t="shared" ref="AA287" si="1886">+Z287-AA$5</f>
        <v>-5.9999999999860165E-3</v>
      </c>
      <c r="AB287" s="3">
        <f>+$N287*R287/100</f>
        <v>9.2919999999999998</v>
      </c>
      <c r="AC287" s="13">
        <f t="shared" ref="AC287" si="1887">+AB287-AC$5</f>
        <v>9.2000000000000526E-2</v>
      </c>
      <c r="AD287" s="3">
        <f>+V287+X287+Z287+AB287</f>
        <v>220.98800000000003</v>
      </c>
      <c r="AE287" s="13">
        <f t="shared" si="1883"/>
        <v>1.988000000000028</v>
      </c>
      <c r="AF287" s="20"/>
      <c r="AG287" s="36"/>
      <c r="AJ287" s="3">
        <f t="shared" si="1817"/>
        <v>201.40199999999999</v>
      </c>
      <c r="AK287" s="3">
        <f t="shared" si="1865"/>
        <v>2.2020000000000053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J287" s="3"/>
      <c r="BK287" s="3"/>
      <c r="BL287" s="3"/>
    </row>
    <row r="288" spans="1:64" ht="10.8" thickBot="1" x14ac:dyDescent="0.25">
      <c r="A288">
        <v>110.5</v>
      </c>
      <c r="B288">
        <v>109</v>
      </c>
      <c r="C288">
        <v>109</v>
      </c>
      <c r="F288" s="23">
        <f t="shared" si="1877"/>
        <v>99</v>
      </c>
      <c r="G288" s="4">
        <f t="shared" si="1878"/>
        <v>42468</v>
      </c>
      <c r="H288" s="10" t="s">
        <v>59</v>
      </c>
      <c r="I288" s="84"/>
      <c r="J288" s="84"/>
      <c r="K288" s="10"/>
      <c r="L288" t="s">
        <v>60</v>
      </c>
      <c r="N288" s="3">
        <v>201</v>
      </c>
      <c r="O288" s="3">
        <v>25.5</v>
      </c>
      <c r="P288" s="3">
        <v>45</v>
      </c>
      <c r="Q288" s="3">
        <v>34</v>
      </c>
      <c r="R288" s="13">
        <v>4.4000000000000004</v>
      </c>
      <c r="S288" s="67">
        <f t="shared" si="1576"/>
        <v>108.9</v>
      </c>
      <c r="T288" s="20">
        <f>+N288-N289</f>
        <v>-0.19999999999998863</v>
      </c>
      <c r="U288" s="13">
        <f>+N288-U$5</f>
        <v>1.4000000000000057</v>
      </c>
      <c r="V288" s="12">
        <f t="shared" ref="V288:V290" si="1888">+$N288*O288/100</f>
        <v>51.255000000000003</v>
      </c>
      <c r="W288" s="13">
        <f t="shared" si="1864"/>
        <v>2.1550000000000011</v>
      </c>
      <c r="X288" s="3">
        <f>+$N288*P288/100</f>
        <v>90.45</v>
      </c>
      <c r="Y288" s="13">
        <f t="shared" ref="Y288:Y296" si="1889">+X288-Y$5</f>
        <v>-0.14999999999999147</v>
      </c>
      <c r="Z288" s="3">
        <f>+$N288*Q288/100</f>
        <v>68.34</v>
      </c>
      <c r="AA288" s="13">
        <f t="shared" ref="AA288:AA296" si="1890">+Z288-AA$5</f>
        <v>-1.7599999999999909</v>
      </c>
      <c r="AB288" s="3">
        <f>+$N288*R288/100</f>
        <v>8.8440000000000012</v>
      </c>
      <c r="AC288" s="13">
        <f t="shared" ref="AC288:AC296" si="1891">+AB288-AC$5</f>
        <v>-0.3559999999999981</v>
      </c>
      <c r="AD288" s="3">
        <f>+V288+X288+Z288+AB288</f>
        <v>218.88900000000001</v>
      </c>
      <c r="AE288" s="13">
        <f t="shared" si="1883"/>
        <v>-0.11099999999999</v>
      </c>
      <c r="AF288" s="20"/>
      <c r="AG288" s="36"/>
      <c r="AJ288" s="3">
        <f t="shared" si="1817"/>
        <v>199.595</v>
      </c>
      <c r="AK288" s="3">
        <f t="shared" si="1865"/>
        <v>0.39500000000001023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J288" s="3"/>
      <c r="BK288" s="3"/>
      <c r="BL288" s="3"/>
    </row>
    <row r="289" spans="1:64" s="48" customFormat="1" x14ac:dyDescent="0.2">
      <c r="A289" s="48">
        <v>109</v>
      </c>
      <c r="B289" s="48">
        <v>109</v>
      </c>
      <c r="C289" s="48">
        <v>106</v>
      </c>
      <c r="F289" s="49">
        <f t="shared" si="1877"/>
        <v>98</v>
      </c>
      <c r="G289" s="50">
        <f t="shared" si="1878"/>
        <v>42467</v>
      </c>
      <c r="H289" s="51" t="s">
        <v>36</v>
      </c>
      <c r="I289" s="87"/>
      <c r="J289" s="87"/>
      <c r="K289" s="51"/>
      <c r="L289" s="58" t="s">
        <v>64</v>
      </c>
      <c r="M289" s="58"/>
      <c r="N289" s="52">
        <v>201.2</v>
      </c>
      <c r="O289" s="52">
        <v>25.3</v>
      </c>
      <c r="P289" s="52">
        <v>45</v>
      </c>
      <c r="Q289" s="52">
        <v>34.299999999999997</v>
      </c>
      <c r="R289" s="53">
        <v>4.4000000000000004</v>
      </c>
      <c r="S289" s="67">
        <f t="shared" si="1576"/>
        <v>109</v>
      </c>
      <c r="T289" s="52">
        <f>+N289-N290</f>
        <v>-1.2000000000000171</v>
      </c>
      <c r="U289" s="53">
        <f t="shared" ref="U289:U296" si="1892">+N289-U$5</f>
        <v>1.5999999999999943</v>
      </c>
      <c r="V289" s="57">
        <f t="shared" si="1888"/>
        <v>50.903599999999997</v>
      </c>
      <c r="W289" s="53">
        <f t="shared" si="1864"/>
        <v>1.8035999999999959</v>
      </c>
      <c r="X289" s="52">
        <f>+$N289*P289/100</f>
        <v>90.54</v>
      </c>
      <c r="Y289" s="53">
        <f t="shared" si="1889"/>
        <v>-5.9999999999988063E-2</v>
      </c>
      <c r="Z289" s="52">
        <f>+$N289*Q289/100</f>
        <v>69.011599999999987</v>
      </c>
      <c r="AA289" s="53">
        <f t="shared" si="1890"/>
        <v>-1.0884000000000071</v>
      </c>
      <c r="AB289" s="52">
        <f>+$N289*R289/100</f>
        <v>8.8528000000000002</v>
      </c>
      <c r="AC289" s="53">
        <f t="shared" si="1891"/>
        <v>-0.34719999999999906</v>
      </c>
      <c r="AD289" s="52">
        <f>+V289+X289+Z289+AB289</f>
        <v>219.30799999999999</v>
      </c>
      <c r="AE289" s="53">
        <f t="shared" si="1883"/>
        <v>0.30799999999999272</v>
      </c>
      <c r="AF289" s="52"/>
      <c r="AG289" s="59"/>
      <c r="AH289" s="60"/>
      <c r="AI289" s="56"/>
      <c r="AJ289" s="3">
        <f t="shared" si="1817"/>
        <v>199.91519999999997</v>
      </c>
      <c r="AK289" s="3">
        <f t="shared" si="1865"/>
        <v>0.71519999999998873</v>
      </c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J289" s="52"/>
      <c r="BK289" s="52"/>
      <c r="BL289" s="52"/>
    </row>
    <row r="290" spans="1:64" x14ac:dyDescent="0.2">
      <c r="F290" s="23">
        <f t="shared" si="1877"/>
        <v>97</v>
      </c>
      <c r="G290" s="4">
        <f t="shared" si="1878"/>
        <v>42466</v>
      </c>
      <c r="H290" s="10" t="s">
        <v>40</v>
      </c>
      <c r="I290" s="84"/>
      <c r="J290" s="84"/>
      <c r="K290" s="10"/>
      <c r="N290" s="3">
        <v>202.4</v>
      </c>
      <c r="O290" s="3">
        <v>25.5</v>
      </c>
      <c r="P290" s="3">
        <v>44.6</v>
      </c>
      <c r="Q290" s="3">
        <v>34.799999999999997</v>
      </c>
      <c r="R290" s="13">
        <v>4.5999999999999996</v>
      </c>
      <c r="S290" s="67">
        <f t="shared" si="1576"/>
        <v>109.49999999999999</v>
      </c>
      <c r="T290" s="20">
        <f>+N290-N291</f>
        <v>-0.40000000000000568</v>
      </c>
      <c r="U290" s="13">
        <f t="shared" si="1892"/>
        <v>2.8000000000000114</v>
      </c>
      <c r="V290" s="12">
        <f t="shared" si="1888"/>
        <v>51.611999999999995</v>
      </c>
      <c r="W290" s="13">
        <f t="shared" si="1864"/>
        <v>2.5119999999999933</v>
      </c>
      <c r="X290" s="3">
        <f>+$N290*P290/100</f>
        <v>90.270400000000009</v>
      </c>
      <c r="Y290" s="13">
        <f t="shared" si="1889"/>
        <v>-0.32959999999998502</v>
      </c>
      <c r="Z290" s="3">
        <f>+$N290*Q290/100</f>
        <v>70.435199999999995</v>
      </c>
      <c r="AA290" s="13">
        <f t="shared" si="1890"/>
        <v>0.33520000000000039</v>
      </c>
      <c r="AB290" s="3">
        <f>+$N290*R290/100</f>
        <v>9.3103999999999996</v>
      </c>
      <c r="AC290" s="13">
        <f t="shared" si="1891"/>
        <v>0.11040000000000028</v>
      </c>
      <c r="AD290" s="3">
        <f>+V290+X290+Z290+AB290</f>
        <v>221.62800000000001</v>
      </c>
      <c r="AE290" s="13">
        <f t="shared" si="1883"/>
        <v>2.6280000000000143</v>
      </c>
      <c r="AF290" s="20"/>
      <c r="AG290" s="36"/>
      <c r="AJ290" s="3">
        <f t="shared" si="1817"/>
        <v>202.04719999999998</v>
      </c>
      <c r="AK290" s="3">
        <f t="shared" si="1865"/>
        <v>2.8471999999999937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J290" s="3"/>
      <c r="BK290" s="3"/>
      <c r="BL290" s="3"/>
    </row>
    <row r="291" spans="1:64" x14ac:dyDescent="0.2">
      <c r="F291" s="23">
        <f t="shared" si="1877"/>
        <v>96</v>
      </c>
      <c r="G291" s="4">
        <f t="shared" si="1878"/>
        <v>42465</v>
      </c>
      <c r="H291" s="10" t="s">
        <v>38</v>
      </c>
      <c r="I291" s="84"/>
      <c r="J291" s="84"/>
      <c r="K291" s="10"/>
      <c r="L291" s="6" t="s">
        <v>65</v>
      </c>
      <c r="M291" s="6"/>
      <c r="N291" s="3">
        <v>202.8</v>
      </c>
      <c r="O291" s="3">
        <v>25.7</v>
      </c>
      <c r="P291" s="3">
        <v>44.4</v>
      </c>
      <c r="Q291" s="3">
        <v>34.6</v>
      </c>
      <c r="R291" s="13">
        <v>4.5999999999999996</v>
      </c>
      <c r="S291" s="67">
        <f t="shared" si="1576"/>
        <v>109.29999999999998</v>
      </c>
      <c r="T291" s="20">
        <f t="shared" ref="T291:T296" si="1893">+N291-N292</f>
        <v>-2.5999999999999943</v>
      </c>
      <c r="U291" s="13">
        <f t="shared" si="1892"/>
        <v>3.2000000000000171</v>
      </c>
      <c r="V291" s="12">
        <f t="shared" ref="V291:V296" si="1894">+$N291*O291/100</f>
        <v>52.119599999999998</v>
      </c>
      <c r="W291" s="13">
        <f t="shared" si="1864"/>
        <v>3.019599999999997</v>
      </c>
      <c r="X291" s="3">
        <f t="shared" ref="X291:X296" si="1895">+$N291*P291/100</f>
        <v>90.043199999999999</v>
      </c>
      <c r="Y291" s="13">
        <f t="shared" si="1889"/>
        <v>-0.55679999999999552</v>
      </c>
      <c r="Z291" s="3">
        <f t="shared" ref="Z291:Z296" si="1896">+$N291*Q291/100</f>
        <v>70.168800000000005</v>
      </c>
      <c r="AA291" s="13">
        <f t="shared" si="1890"/>
        <v>6.8800000000010186E-2</v>
      </c>
      <c r="AB291" s="3">
        <f t="shared" ref="AB291:AB296" si="1897">+$N291*R291/100</f>
        <v>9.3287999999999993</v>
      </c>
      <c r="AC291" s="13">
        <f t="shared" si="1891"/>
        <v>0.12880000000000003</v>
      </c>
      <c r="AD291" s="3">
        <f t="shared" ref="AD291:AD296" si="1898">+V291+X291+Z291+AB291</f>
        <v>221.66040000000001</v>
      </c>
      <c r="AE291" s="13">
        <f t="shared" si="1883"/>
        <v>2.6604000000000099</v>
      </c>
      <c r="AF291" s="20"/>
      <c r="AG291" s="36"/>
      <c r="AJ291" s="3">
        <f t="shared" si="1817"/>
        <v>202.2884</v>
      </c>
      <c r="AK291" s="3">
        <f t="shared" si="1865"/>
        <v>3.0884000000000071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J291" s="3"/>
      <c r="BK291" s="3"/>
      <c r="BL291" s="3"/>
    </row>
    <row r="292" spans="1:64" x14ac:dyDescent="0.2">
      <c r="F292" s="23">
        <f t="shared" si="1877"/>
        <v>95</v>
      </c>
      <c r="G292" s="4">
        <f t="shared" si="1878"/>
        <v>42464</v>
      </c>
      <c r="H292" s="10" t="s">
        <v>20</v>
      </c>
      <c r="I292" s="84"/>
      <c r="J292" s="84"/>
      <c r="K292" s="10"/>
      <c r="L292" s="6" t="s">
        <v>66</v>
      </c>
      <c r="M292" s="6"/>
      <c r="N292" s="3">
        <v>205.4</v>
      </c>
      <c r="O292" s="3">
        <v>25.9</v>
      </c>
      <c r="P292" s="3">
        <v>43.9</v>
      </c>
      <c r="Q292" s="3">
        <v>35</v>
      </c>
      <c r="R292" s="13">
        <v>4.5999999999999996</v>
      </c>
      <c r="S292" s="67">
        <f t="shared" si="1576"/>
        <v>109.39999999999999</v>
      </c>
      <c r="T292" s="20">
        <f t="shared" si="1893"/>
        <v>2.8000000000000114</v>
      </c>
      <c r="U292" s="13">
        <f t="shared" si="1892"/>
        <v>5.8000000000000114</v>
      </c>
      <c r="V292" s="12">
        <f t="shared" si="1894"/>
        <v>53.198599999999999</v>
      </c>
      <c r="W292" s="13">
        <f t="shared" si="1864"/>
        <v>4.0985999999999976</v>
      </c>
      <c r="X292" s="3">
        <f t="shared" si="1895"/>
        <v>90.170599999999993</v>
      </c>
      <c r="Y292" s="13">
        <f t="shared" si="1889"/>
        <v>-0.42940000000000111</v>
      </c>
      <c r="Z292" s="3">
        <f t="shared" si="1896"/>
        <v>71.89</v>
      </c>
      <c r="AA292" s="13">
        <f t="shared" si="1890"/>
        <v>1.7900000000000063</v>
      </c>
      <c r="AB292" s="3">
        <f t="shared" si="1897"/>
        <v>9.4483999999999995</v>
      </c>
      <c r="AC292" s="13">
        <f t="shared" si="1891"/>
        <v>0.24840000000000018</v>
      </c>
      <c r="AD292" s="3">
        <f t="shared" si="1898"/>
        <v>224.70759999999996</v>
      </c>
      <c r="AE292" s="13">
        <f t="shared" si="1883"/>
        <v>5.7075999999999567</v>
      </c>
      <c r="AF292" s="20"/>
      <c r="AG292" s="36"/>
      <c r="AJ292" s="3">
        <f t="shared" si="1817"/>
        <v>205.08859999999999</v>
      </c>
      <c r="AK292" s="3">
        <f t="shared" si="1865"/>
        <v>5.8886000000000038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J292" s="3"/>
      <c r="BK292" s="3"/>
      <c r="BL292" s="3"/>
    </row>
    <row r="293" spans="1:64" x14ac:dyDescent="0.2">
      <c r="F293" s="23">
        <f t="shared" si="1877"/>
        <v>94</v>
      </c>
      <c r="G293" s="4">
        <f t="shared" si="1878"/>
        <v>42463</v>
      </c>
      <c r="H293" s="10" t="s">
        <v>35</v>
      </c>
      <c r="I293" s="84"/>
      <c r="J293" s="84"/>
      <c r="K293" s="10"/>
      <c r="L293" s="6" t="s">
        <v>67</v>
      </c>
      <c r="M293" s="6"/>
      <c r="N293" s="3">
        <v>202.6</v>
      </c>
      <c r="O293" s="3">
        <v>25.2</v>
      </c>
      <c r="P293" s="3">
        <v>44.4</v>
      </c>
      <c r="Q293" s="3">
        <v>35.6</v>
      </c>
      <c r="R293" s="13">
        <v>4.5999999999999996</v>
      </c>
      <c r="S293" s="67">
        <f t="shared" si="1576"/>
        <v>109.79999999999998</v>
      </c>
      <c r="T293" s="20">
        <f t="shared" si="1893"/>
        <v>2</v>
      </c>
      <c r="U293" s="13">
        <f t="shared" si="1892"/>
        <v>3</v>
      </c>
      <c r="V293" s="12">
        <f t="shared" si="1894"/>
        <v>51.055199999999992</v>
      </c>
      <c r="W293" s="13">
        <f t="shared" si="1864"/>
        <v>1.9551999999999907</v>
      </c>
      <c r="X293" s="3">
        <f t="shared" si="1895"/>
        <v>89.954399999999993</v>
      </c>
      <c r="Y293" s="13">
        <f t="shared" si="1889"/>
        <v>-0.64560000000000173</v>
      </c>
      <c r="Z293" s="3">
        <f t="shared" si="1896"/>
        <v>72.125600000000006</v>
      </c>
      <c r="AA293" s="13">
        <f t="shared" si="1890"/>
        <v>2.0256000000000114</v>
      </c>
      <c r="AB293" s="3">
        <f t="shared" si="1897"/>
        <v>9.3195999999999994</v>
      </c>
      <c r="AC293" s="13">
        <f t="shared" si="1891"/>
        <v>0.11960000000000015</v>
      </c>
      <c r="AD293" s="3">
        <f t="shared" si="1898"/>
        <v>222.45480000000001</v>
      </c>
      <c r="AE293" s="13">
        <f t="shared" si="1883"/>
        <v>3.4548000000000059</v>
      </c>
      <c r="AF293" s="20"/>
      <c r="AG293" s="36"/>
      <c r="AJ293" s="3">
        <f t="shared" si="1817"/>
        <v>203.1808</v>
      </c>
      <c r="AK293" s="3">
        <f t="shared" si="1865"/>
        <v>3.9808000000000021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J293" s="3"/>
      <c r="BK293" s="3"/>
      <c r="BL293" s="3"/>
    </row>
    <row r="294" spans="1:64" x14ac:dyDescent="0.2">
      <c r="F294" s="23">
        <f t="shared" si="1877"/>
        <v>93</v>
      </c>
      <c r="G294" s="4">
        <f t="shared" si="1878"/>
        <v>42462</v>
      </c>
      <c r="H294" s="10" t="s">
        <v>29</v>
      </c>
      <c r="I294" s="84"/>
      <c r="J294" s="84"/>
      <c r="K294" s="10"/>
      <c r="L294" s="6" t="s">
        <v>68</v>
      </c>
      <c r="M294" s="6"/>
      <c r="N294" s="3">
        <v>200.6</v>
      </c>
      <c r="O294" s="3">
        <v>25</v>
      </c>
      <c r="P294" s="3">
        <v>45</v>
      </c>
      <c r="Q294" s="3">
        <v>35</v>
      </c>
      <c r="R294" s="13">
        <v>4.5999999999999996</v>
      </c>
      <c r="S294" s="67">
        <f t="shared" si="1576"/>
        <v>109.6</v>
      </c>
      <c r="T294" s="20">
        <f t="shared" si="1893"/>
        <v>1</v>
      </c>
      <c r="U294" s="13">
        <f t="shared" si="1892"/>
        <v>1</v>
      </c>
      <c r="V294" s="12">
        <f t="shared" si="1894"/>
        <v>50.15</v>
      </c>
      <c r="W294" s="13">
        <f t="shared" si="1864"/>
        <v>1.0499999999999972</v>
      </c>
      <c r="X294" s="3">
        <f t="shared" si="1895"/>
        <v>90.27</v>
      </c>
      <c r="Y294" s="13">
        <f t="shared" si="1889"/>
        <v>-0.32999999999999829</v>
      </c>
      <c r="Z294" s="3">
        <f t="shared" si="1896"/>
        <v>70.209999999999994</v>
      </c>
      <c r="AA294" s="13">
        <f t="shared" si="1890"/>
        <v>0.10999999999999943</v>
      </c>
      <c r="AB294" s="3">
        <f t="shared" si="1897"/>
        <v>9.2275999999999989</v>
      </c>
      <c r="AC294" s="13">
        <f t="shared" si="1891"/>
        <v>2.7599999999999625E-2</v>
      </c>
      <c r="AD294" s="3">
        <f t="shared" si="1898"/>
        <v>219.85759999999999</v>
      </c>
      <c r="AE294" s="13">
        <f t="shared" si="1883"/>
        <v>0.85759999999999081</v>
      </c>
      <c r="AF294" s="20"/>
      <c r="AG294" s="36"/>
      <c r="AJ294" s="3">
        <f t="shared" si="1817"/>
        <v>200.35999999999999</v>
      </c>
      <c r="AK294" s="3">
        <f t="shared" si="1865"/>
        <v>1.1599999999999966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J294" s="3"/>
      <c r="BK294" s="3"/>
      <c r="BL294" s="3"/>
    </row>
    <row r="295" spans="1:64" x14ac:dyDescent="0.2">
      <c r="F295" s="23">
        <f t="shared" si="1877"/>
        <v>92</v>
      </c>
      <c r="G295" s="4">
        <f t="shared" si="1878"/>
        <v>42461</v>
      </c>
      <c r="H295" s="10" t="s">
        <v>59</v>
      </c>
      <c r="I295" s="84"/>
      <c r="J295" s="84"/>
      <c r="K295" s="10"/>
      <c r="N295" s="3">
        <v>199.6</v>
      </c>
      <c r="O295" s="3">
        <v>24.6</v>
      </c>
      <c r="P295" s="3">
        <v>45.4</v>
      </c>
      <c r="Q295" s="3">
        <v>35.1</v>
      </c>
      <c r="R295" s="13">
        <v>4.5999999999999996</v>
      </c>
      <c r="S295" s="67">
        <f t="shared" si="1576"/>
        <v>109.69999999999999</v>
      </c>
      <c r="T295" s="20">
        <f t="shared" si="1893"/>
        <v>-1.2000000000000171</v>
      </c>
      <c r="U295" s="13">
        <f t="shared" si="1892"/>
        <v>0</v>
      </c>
      <c r="V295" s="12">
        <f t="shared" si="1894"/>
        <v>49.101599999999998</v>
      </c>
      <c r="W295" s="13">
        <f t="shared" si="1864"/>
        <v>1.5999999999962711E-3</v>
      </c>
      <c r="X295" s="3">
        <f t="shared" si="1895"/>
        <v>90.618400000000008</v>
      </c>
      <c r="Y295" s="13">
        <f t="shared" si="1889"/>
        <v>1.8400000000013961E-2</v>
      </c>
      <c r="Z295" s="3">
        <f t="shared" si="1896"/>
        <v>70.059600000000003</v>
      </c>
      <c r="AA295" s="13">
        <f t="shared" si="1890"/>
        <v>-4.039999999999111E-2</v>
      </c>
      <c r="AB295" s="3">
        <f t="shared" si="1897"/>
        <v>9.1815999999999978</v>
      </c>
      <c r="AC295" s="13">
        <f t="shared" si="1891"/>
        <v>-1.8400000000001526E-2</v>
      </c>
      <c r="AD295" s="3">
        <f t="shared" si="1898"/>
        <v>218.96120000000002</v>
      </c>
      <c r="AE295" s="13">
        <f t="shared" si="1883"/>
        <v>-3.8799999999980628E-2</v>
      </c>
      <c r="AF295" s="20"/>
      <c r="AG295" s="36"/>
      <c r="AJ295" s="3">
        <f t="shared" si="1817"/>
        <v>199.16120000000001</v>
      </c>
      <c r="AK295" s="3">
        <f t="shared" si="1865"/>
        <v>-3.8799999999994839E-2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J295" s="3"/>
      <c r="BK295" s="3"/>
      <c r="BL295" s="3"/>
    </row>
    <row r="296" spans="1:64" s="18" customFormat="1" x14ac:dyDescent="0.2">
      <c r="F296" s="24">
        <f t="shared" si="1877"/>
        <v>91</v>
      </c>
      <c r="G296" s="15">
        <f t="shared" si="1878"/>
        <v>42460</v>
      </c>
      <c r="H296" s="16" t="s">
        <v>36</v>
      </c>
      <c r="I296" s="85"/>
      <c r="J296" s="85"/>
      <c r="K296" s="16"/>
      <c r="N296" s="17">
        <v>200.8</v>
      </c>
      <c r="O296" s="17">
        <v>25.5</v>
      </c>
      <c r="P296" s="17">
        <v>45</v>
      </c>
      <c r="Q296" s="17">
        <v>34</v>
      </c>
      <c r="R296" s="31">
        <v>4.4000000000000004</v>
      </c>
      <c r="S296" s="67">
        <f t="shared" si="1576"/>
        <v>108.9</v>
      </c>
      <c r="T296" s="17">
        <f t="shared" si="1893"/>
        <v>200.8</v>
      </c>
      <c r="U296" s="31">
        <f t="shared" si="1892"/>
        <v>1.2000000000000171</v>
      </c>
      <c r="V296" s="32">
        <f t="shared" si="1894"/>
        <v>51.204000000000008</v>
      </c>
      <c r="W296" s="31">
        <f t="shared" si="1864"/>
        <v>2.1040000000000063</v>
      </c>
      <c r="X296" s="17">
        <f t="shared" si="1895"/>
        <v>90.36</v>
      </c>
      <c r="Y296" s="31">
        <f t="shared" si="1889"/>
        <v>-0.23999999999999488</v>
      </c>
      <c r="Z296" s="17">
        <f t="shared" si="1896"/>
        <v>68.272000000000006</v>
      </c>
      <c r="AA296" s="31">
        <f t="shared" si="1890"/>
        <v>-1.8279999999999887</v>
      </c>
      <c r="AB296" s="17">
        <f t="shared" si="1897"/>
        <v>8.8352000000000004</v>
      </c>
      <c r="AC296" s="31">
        <f t="shared" si="1891"/>
        <v>-0.3647999999999989</v>
      </c>
      <c r="AD296" s="17">
        <f t="shared" si="1898"/>
        <v>218.6712</v>
      </c>
      <c r="AE296" s="31">
        <f t="shared" si="1883"/>
        <v>-0.32880000000000109</v>
      </c>
      <c r="AF296" s="17"/>
      <c r="AG296" s="37"/>
      <c r="AH296" s="40"/>
      <c r="AI296" s="25"/>
      <c r="AJ296" s="3">
        <f t="shared" si="1817"/>
        <v>199.476</v>
      </c>
      <c r="AK296" s="3">
        <f t="shared" si="1865"/>
        <v>0.27600000000001756</v>
      </c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J296" s="17"/>
      <c r="BK296" s="17"/>
      <c r="BL296" s="17"/>
    </row>
    <row r="297" spans="1:64" x14ac:dyDescent="0.2">
      <c r="F297" s="23">
        <f t="shared" si="1877"/>
        <v>90</v>
      </c>
      <c r="G297" s="4">
        <f t="shared" si="1878"/>
        <v>42459</v>
      </c>
      <c r="H297" s="10" t="s">
        <v>40</v>
      </c>
      <c r="I297" s="84"/>
      <c r="J297" s="84"/>
      <c r="K297" s="10"/>
      <c r="N297" s="3"/>
      <c r="O297" s="3"/>
      <c r="P297" s="3"/>
      <c r="Q297" s="3"/>
      <c r="R297" s="13"/>
      <c r="S297" s="67">
        <f t="shared" ref="S297:S345" si="1899">SUM(O297:R297)</f>
        <v>0</v>
      </c>
      <c r="T297" s="20"/>
      <c r="V297" s="12"/>
      <c r="W297" s="13"/>
      <c r="X297" s="3"/>
      <c r="Y297" s="13"/>
      <c r="Z297" s="3"/>
      <c r="AA297" s="13"/>
      <c r="AB297" s="3"/>
      <c r="AC297" s="13"/>
      <c r="AD297" s="3"/>
      <c r="AE297" s="13"/>
      <c r="AF297" s="20"/>
      <c r="AG297" s="36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J297" s="3"/>
      <c r="BK297" s="3"/>
      <c r="BL297" s="3"/>
    </row>
    <row r="298" spans="1:64" x14ac:dyDescent="0.2">
      <c r="F298" s="23">
        <f t="shared" si="1877"/>
        <v>89</v>
      </c>
      <c r="G298" s="4">
        <f t="shared" si="1878"/>
        <v>42458</v>
      </c>
      <c r="H298" s="10" t="s">
        <v>38</v>
      </c>
      <c r="I298" s="84"/>
      <c r="J298" s="84"/>
      <c r="K298" s="10"/>
      <c r="N298" s="3"/>
      <c r="O298" s="3"/>
      <c r="P298" s="3"/>
      <c r="Q298" s="3"/>
      <c r="R298" s="13"/>
      <c r="S298" s="67">
        <f t="shared" si="1899"/>
        <v>0</v>
      </c>
      <c r="T298" s="20"/>
      <c r="V298" s="12"/>
      <c r="W298" s="13"/>
      <c r="X298" s="3"/>
      <c r="Y298" s="13"/>
      <c r="Z298" s="3"/>
      <c r="AA298" s="13"/>
      <c r="AB298" s="3"/>
      <c r="AC298" s="13"/>
      <c r="AD298" s="3"/>
      <c r="AE298" s="13"/>
      <c r="AF298" s="20"/>
      <c r="AG298" s="36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J298" s="3"/>
      <c r="BK298" s="3"/>
      <c r="BL298" s="3"/>
    </row>
    <row r="299" spans="1:64" x14ac:dyDescent="0.2">
      <c r="F299" s="23">
        <f t="shared" si="1877"/>
        <v>88</v>
      </c>
      <c r="G299" s="4">
        <f t="shared" si="1878"/>
        <v>42457</v>
      </c>
      <c r="H299" s="10" t="s">
        <v>20</v>
      </c>
      <c r="I299" s="84"/>
      <c r="J299" s="84"/>
      <c r="K299" s="10"/>
      <c r="N299" s="3"/>
      <c r="O299" s="3"/>
      <c r="P299" s="3"/>
      <c r="Q299" s="3"/>
      <c r="R299" s="13"/>
      <c r="S299" s="67">
        <f t="shared" si="1899"/>
        <v>0</v>
      </c>
      <c r="T299" s="20"/>
      <c r="V299" s="12"/>
      <c r="W299" s="13"/>
      <c r="X299" s="3"/>
      <c r="Y299" s="13"/>
      <c r="Z299" s="3"/>
      <c r="AA299" s="13"/>
      <c r="AB299" s="3"/>
      <c r="AC299" s="13"/>
      <c r="AD299" s="3"/>
      <c r="AE299" s="13"/>
      <c r="AF299" s="20"/>
      <c r="AG299" s="36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J299" s="3"/>
      <c r="BK299" s="3"/>
      <c r="BL299" s="3"/>
    </row>
    <row r="300" spans="1:64" x14ac:dyDescent="0.2">
      <c r="F300" s="23">
        <f t="shared" si="1877"/>
        <v>87</v>
      </c>
      <c r="G300" s="4">
        <f t="shared" si="1878"/>
        <v>42456</v>
      </c>
      <c r="H300" s="10" t="s">
        <v>35</v>
      </c>
      <c r="I300" s="84"/>
      <c r="J300" s="84"/>
      <c r="K300" s="10"/>
      <c r="N300" s="3"/>
      <c r="O300" s="3"/>
      <c r="P300" s="3"/>
      <c r="Q300" s="3"/>
      <c r="R300" s="13"/>
      <c r="S300" s="67">
        <f t="shared" si="1899"/>
        <v>0</v>
      </c>
      <c r="T300" s="20"/>
      <c r="V300" s="12"/>
      <c r="W300" s="13"/>
      <c r="X300" s="3"/>
      <c r="Y300" s="13"/>
      <c r="Z300" s="3"/>
      <c r="AA300" s="13"/>
      <c r="AB300" s="3"/>
      <c r="AC300" s="13"/>
      <c r="AD300" s="3"/>
      <c r="AE300" s="13"/>
      <c r="AF300" s="20"/>
      <c r="AG300" s="36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J300" s="3"/>
      <c r="BK300" s="3"/>
      <c r="BL300" s="3"/>
    </row>
    <row r="301" spans="1:64" x14ac:dyDescent="0.2">
      <c r="F301" s="23">
        <f t="shared" si="1877"/>
        <v>86</v>
      </c>
      <c r="G301" s="4">
        <f t="shared" si="1878"/>
        <v>42455</v>
      </c>
      <c r="H301" s="10" t="s">
        <v>29</v>
      </c>
      <c r="I301" s="84"/>
      <c r="J301" s="84"/>
      <c r="K301" s="10"/>
      <c r="N301" s="3"/>
      <c r="O301" s="3"/>
      <c r="P301" s="3"/>
      <c r="Q301" s="3"/>
      <c r="R301" s="13"/>
      <c r="S301" s="67">
        <f t="shared" si="1899"/>
        <v>0</v>
      </c>
      <c r="T301" s="20"/>
      <c r="V301" s="12"/>
      <c r="W301" s="13"/>
      <c r="X301" s="3"/>
      <c r="Y301" s="13"/>
      <c r="Z301" s="3"/>
      <c r="AA301" s="13"/>
      <c r="AB301" s="3"/>
      <c r="AC301" s="13"/>
      <c r="AD301" s="3"/>
      <c r="AE301" s="13"/>
      <c r="AF301" s="20"/>
      <c r="AG301" s="36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J301" s="3"/>
      <c r="BK301" s="3"/>
      <c r="BL301" s="3"/>
    </row>
    <row r="302" spans="1:64" x14ac:dyDescent="0.2">
      <c r="F302" s="23">
        <f t="shared" si="1877"/>
        <v>85</v>
      </c>
      <c r="G302" s="4">
        <f t="shared" si="1878"/>
        <v>42454</v>
      </c>
      <c r="H302" s="10" t="s">
        <v>59</v>
      </c>
      <c r="I302" s="84"/>
      <c r="J302" s="84"/>
      <c r="K302" s="10"/>
      <c r="N302" s="3"/>
      <c r="O302" s="3"/>
      <c r="P302" s="3"/>
      <c r="Q302" s="3"/>
      <c r="R302" s="13"/>
      <c r="S302" s="67">
        <f t="shared" si="1899"/>
        <v>0</v>
      </c>
      <c r="T302" s="20"/>
      <c r="V302" s="12"/>
      <c r="W302" s="13"/>
      <c r="X302" s="3"/>
      <c r="Y302" s="13"/>
      <c r="Z302" s="3"/>
      <c r="AA302" s="13"/>
      <c r="AB302" s="3"/>
      <c r="AC302" s="13"/>
      <c r="AD302" s="3"/>
      <c r="AE302" s="13"/>
      <c r="AF302" s="20"/>
      <c r="AG302" s="36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J302" s="3"/>
      <c r="BK302" s="3"/>
      <c r="BL302" s="3"/>
    </row>
    <row r="303" spans="1:64" x14ac:dyDescent="0.2">
      <c r="F303" s="23">
        <f t="shared" ref="F303:F323" si="1900">+F304+1</f>
        <v>84</v>
      </c>
      <c r="G303" s="4">
        <f t="shared" ref="G303:G323" si="1901">+G304+1</f>
        <v>42453</v>
      </c>
      <c r="H303" s="10" t="s">
        <v>36</v>
      </c>
      <c r="I303" s="84"/>
      <c r="J303" s="84"/>
      <c r="K303" s="10"/>
      <c r="N303" s="3"/>
      <c r="O303" s="3"/>
      <c r="P303" s="3"/>
      <c r="Q303" s="3"/>
      <c r="R303" s="13"/>
      <c r="S303" s="67">
        <f t="shared" si="1899"/>
        <v>0</v>
      </c>
      <c r="T303" s="20"/>
      <c r="V303" s="12"/>
      <c r="W303" s="13"/>
      <c r="X303" s="3"/>
      <c r="Y303" s="13"/>
      <c r="Z303" s="3"/>
      <c r="AA303" s="13"/>
      <c r="AB303" s="3"/>
      <c r="AC303" s="13"/>
      <c r="AD303" s="3"/>
      <c r="AE303" s="13"/>
      <c r="AF303" s="20"/>
      <c r="AG303" s="36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J303" s="3"/>
      <c r="BK303" s="3"/>
      <c r="BL303" s="3"/>
    </row>
    <row r="304" spans="1:64" x14ac:dyDescent="0.2">
      <c r="F304" s="23">
        <f t="shared" si="1900"/>
        <v>83</v>
      </c>
      <c r="G304" s="4">
        <f t="shared" si="1901"/>
        <v>42452</v>
      </c>
      <c r="H304" s="10" t="s">
        <v>40</v>
      </c>
      <c r="I304" s="84"/>
      <c r="J304" s="84"/>
      <c r="K304" s="10"/>
      <c r="N304" s="3"/>
      <c r="O304" s="3"/>
      <c r="P304" s="3"/>
      <c r="Q304" s="3"/>
      <c r="R304" s="13"/>
      <c r="S304" s="67">
        <f t="shared" si="1899"/>
        <v>0</v>
      </c>
      <c r="T304" s="20"/>
      <c r="V304" s="12"/>
      <c r="W304" s="13"/>
      <c r="X304" s="3"/>
      <c r="Y304" s="13"/>
      <c r="Z304" s="3"/>
      <c r="AA304" s="13"/>
      <c r="AB304" s="3"/>
      <c r="AC304" s="13"/>
      <c r="AD304" s="3"/>
      <c r="AE304" s="13"/>
      <c r="AF304" s="20"/>
      <c r="AG304" s="36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J304" s="3"/>
      <c r="BK304" s="3"/>
      <c r="BL304" s="3"/>
    </row>
    <row r="305" spans="6:64" x14ac:dyDescent="0.2">
      <c r="F305" s="23">
        <f t="shared" si="1900"/>
        <v>82</v>
      </c>
      <c r="G305" s="4">
        <f t="shared" si="1901"/>
        <v>42451</v>
      </c>
      <c r="H305" s="10" t="s">
        <v>38</v>
      </c>
      <c r="I305" s="84"/>
      <c r="J305" s="84"/>
      <c r="K305" s="10"/>
      <c r="N305" s="3"/>
      <c r="O305" s="3"/>
      <c r="P305" s="3"/>
      <c r="Q305" s="3"/>
      <c r="R305" s="13"/>
      <c r="S305" s="67">
        <f t="shared" si="1899"/>
        <v>0</v>
      </c>
      <c r="T305" s="20"/>
      <c r="V305" s="12"/>
      <c r="W305" s="13"/>
      <c r="X305" s="3"/>
      <c r="Y305" s="13"/>
      <c r="Z305" s="3"/>
      <c r="AA305" s="13"/>
      <c r="AB305" s="3"/>
      <c r="AC305" s="13"/>
      <c r="AD305" s="3"/>
      <c r="AE305" s="13"/>
      <c r="AF305" s="20"/>
      <c r="AG305" s="36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J305" s="3"/>
      <c r="BK305" s="3"/>
      <c r="BL305" s="3"/>
    </row>
    <row r="306" spans="6:64" x14ac:dyDescent="0.2">
      <c r="F306" s="23">
        <f t="shared" si="1900"/>
        <v>81</v>
      </c>
      <c r="G306" s="4">
        <f t="shared" si="1901"/>
        <v>42450</v>
      </c>
      <c r="H306" s="10" t="s">
        <v>20</v>
      </c>
      <c r="I306" s="84"/>
      <c r="J306" s="84"/>
      <c r="K306" s="10"/>
      <c r="N306" s="3"/>
      <c r="O306" s="3"/>
      <c r="P306" s="3"/>
      <c r="Q306" s="3"/>
      <c r="R306" s="13"/>
      <c r="S306" s="67">
        <f t="shared" si="1899"/>
        <v>0</v>
      </c>
      <c r="T306" s="20"/>
      <c r="V306" s="12"/>
      <c r="W306" s="13"/>
      <c r="X306" s="3"/>
      <c r="Y306" s="13"/>
      <c r="Z306" s="3"/>
      <c r="AA306" s="13"/>
      <c r="AB306" s="3"/>
      <c r="AC306" s="13"/>
      <c r="AD306" s="3"/>
      <c r="AE306" s="13"/>
      <c r="AF306" s="20"/>
      <c r="AG306" s="36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J306" s="3"/>
      <c r="BK306" s="3"/>
      <c r="BL306" s="3"/>
    </row>
    <row r="307" spans="6:64" x14ac:dyDescent="0.2">
      <c r="F307" s="23">
        <f t="shared" si="1900"/>
        <v>80</v>
      </c>
      <c r="G307" s="4">
        <f t="shared" si="1901"/>
        <v>42449</v>
      </c>
      <c r="H307" s="10" t="s">
        <v>35</v>
      </c>
      <c r="I307" s="84"/>
      <c r="J307" s="84"/>
      <c r="K307" s="10"/>
      <c r="N307" s="3"/>
      <c r="O307" s="3"/>
      <c r="P307" s="3"/>
      <c r="Q307" s="3"/>
      <c r="R307" s="13"/>
      <c r="S307" s="67">
        <f t="shared" si="1899"/>
        <v>0</v>
      </c>
      <c r="T307" s="20"/>
      <c r="V307" s="12"/>
      <c r="W307" s="13"/>
      <c r="X307" s="3"/>
      <c r="Y307" s="13"/>
      <c r="Z307" s="3"/>
      <c r="AA307" s="13"/>
      <c r="AB307" s="3"/>
      <c r="AC307" s="13"/>
      <c r="AD307" s="3"/>
      <c r="AE307" s="13"/>
      <c r="AF307" s="20"/>
      <c r="AG307" s="36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J307" s="3"/>
      <c r="BK307" s="3"/>
      <c r="BL307" s="3"/>
    </row>
    <row r="308" spans="6:64" x14ac:dyDescent="0.2">
      <c r="F308" s="23">
        <f t="shared" si="1900"/>
        <v>79</v>
      </c>
      <c r="G308" s="4">
        <f t="shared" si="1901"/>
        <v>42448</v>
      </c>
      <c r="H308" s="10" t="s">
        <v>29</v>
      </c>
      <c r="I308" s="84"/>
      <c r="J308" s="84"/>
      <c r="K308" s="10"/>
      <c r="N308" s="3"/>
      <c r="O308" s="3"/>
      <c r="P308" s="3"/>
      <c r="Q308" s="3"/>
      <c r="R308" s="13"/>
      <c r="S308" s="67">
        <f t="shared" si="1899"/>
        <v>0</v>
      </c>
      <c r="T308" s="20"/>
      <c r="V308" s="12"/>
      <c r="W308" s="13"/>
      <c r="X308" s="3"/>
      <c r="Y308" s="13"/>
      <c r="Z308" s="3"/>
      <c r="AA308" s="13"/>
      <c r="AB308" s="3"/>
      <c r="AC308" s="13"/>
      <c r="AD308" s="3"/>
      <c r="AE308" s="13"/>
      <c r="AF308" s="20"/>
      <c r="AG308" s="36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J308" s="3"/>
      <c r="BK308" s="3"/>
      <c r="BL308" s="3"/>
    </row>
    <row r="309" spans="6:64" x14ac:dyDescent="0.2">
      <c r="F309" s="23">
        <f t="shared" si="1900"/>
        <v>78</v>
      </c>
      <c r="G309" s="4">
        <f t="shared" si="1901"/>
        <v>42447</v>
      </c>
      <c r="H309" s="10" t="s">
        <v>59</v>
      </c>
      <c r="I309" s="84"/>
      <c r="J309" s="84"/>
      <c r="K309" s="10"/>
      <c r="N309" s="3"/>
      <c r="O309" s="3"/>
      <c r="P309" s="3"/>
      <c r="Q309" s="3"/>
      <c r="R309" s="13"/>
      <c r="S309" s="67">
        <f t="shared" si="1899"/>
        <v>0</v>
      </c>
      <c r="T309" s="20"/>
      <c r="V309" s="12"/>
      <c r="W309" s="13"/>
      <c r="X309" s="3"/>
      <c r="Y309" s="13"/>
      <c r="Z309" s="3"/>
      <c r="AA309" s="13"/>
      <c r="AB309" s="3"/>
      <c r="AC309" s="13"/>
      <c r="AD309" s="3"/>
      <c r="AE309" s="13"/>
      <c r="AF309" s="20"/>
      <c r="AG309" s="36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J309" s="3"/>
      <c r="BK309" s="3"/>
      <c r="BL309" s="3"/>
    </row>
    <row r="310" spans="6:64" x14ac:dyDescent="0.2">
      <c r="F310" s="23">
        <f t="shared" si="1900"/>
        <v>77</v>
      </c>
      <c r="G310" s="4">
        <f t="shared" si="1901"/>
        <v>42446</v>
      </c>
      <c r="H310" s="10" t="s">
        <v>36</v>
      </c>
      <c r="I310" s="84"/>
      <c r="J310" s="84"/>
      <c r="K310" s="10"/>
      <c r="N310" s="3"/>
      <c r="O310" s="3"/>
      <c r="P310" s="3"/>
      <c r="Q310" s="3"/>
      <c r="R310" s="13"/>
      <c r="S310" s="67">
        <f t="shared" si="1899"/>
        <v>0</v>
      </c>
      <c r="T310" s="20"/>
      <c r="V310" s="12"/>
      <c r="W310" s="13"/>
      <c r="X310" s="3"/>
      <c r="Y310" s="13"/>
      <c r="Z310" s="3"/>
      <c r="AA310" s="13"/>
      <c r="AB310" s="3"/>
      <c r="AC310" s="13"/>
      <c r="AD310" s="3"/>
      <c r="AE310" s="13"/>
      <c r="AF310" s="20"/>
      <c r="AG310" s="36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J310" s="3"/>
      <c r="BK310" s="3"/>
      <c r="BL310" s="3"/>
    </row>
    <row r="311" spans="6:64" x14ac:dyDescent="0.2">
      <c r="F311" s="23">
        <f t="shared" si="1900"/>
        <v>76</v>
      </c>
      <c r="G311" s="4">
        <f t="shared" si="1901"/>
        <v>42445</v>
      </c>
      <c r="H311" s="10" t="s">
        <v>40</v>
      </c>
      <c r="I311" s="84"/>
      <c r="J311" s="84"/>
      <c r="K311" s="10"/>
      <c r="N311" s="3"/>
      <c r="O311" s="3"/>
      <c r="P311" s="3"/>
      <c r="Q311" s="3"/>
      <c r="R311" s="13"/>
      <c r="S311" s="67">
        <f t="shared" si="1899"/>
        <v>0</v>
      </c>
      <c r="T311" s="20"/>
      <c r="V311" s="12"/>
      <c r="W311" s="13"/>
      <c r="X311" s="3"/>
      <c r="Y311" s="13"/>
      <c r="Z311" s="3"/>
      <c r="AA311" s="13"/>
      <c r="AB311" s="3"/>
      <c r="AC311" s="13"/>
      <c r="AD311" s="3"/>
      <c r="AE311" s="13"/>
      <c r="AF311" s="20"/>
      <c r="AG311" s="36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J311" s="3"/>
      <c r="BK311" s="3"/>
      <c r="BL311" s="3"/>
    </row>
    <row r="312" spans="6:64" x14ac:dyDescent="0.2">
      <c r="F312" s="23">
        <f t="shared" si="1900"/>
        <v>75</v>
      </c>
      <c r="G312" s="4">
        <f t="shared" si="1901"/>
        <v>42444</v>
      </c>
      <c r="H312" s="10" t="s">
        <v>38</v>
      </c>
      <c r="I312" s="84"/>
      <c r="J312" s="84"/>
      <c r="K312" s="10"/>
      <c r="N312" s="3"/>
      <c r="O312" s="3"/>
      <c r="P312" s="3"/>
      <c r="Q312" s="3"/>
      <c r="R312" s="13"/>
      <c r="S312" s="67">
        <f t="shared" si="1899"/>
        <v>0</v>
      </c>
      <c r="T312" s="20"/>
      <c r="V312" s="12"/>
      <c r="W312" s="13"/>
      <c r="X312" s="3"/>
      <c r="Y312" s="13"/>
      <c r="Z312" s="3"/>
      <c r="AA312" s="13"/>
      <c r="AB312" s="3"/>
      <c r="AC312" s="13"/>
      <c r="AD312" s="3"/>
      <c r="AE312" s="13"/>
      <c r="AF312" s="20"/>
      <c r="AG312" s="36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J312" s="3"/>
      <c r="BK312" s="3"/>
      <c r="BL312" s="3"/>
    </row>
    <row r="313" spans="6:64" x14ac:dyDescent="0.2">
      <c r="F313" s="23">
        <f t="shared" si="1900"/>
        <v>74</v>
      </c>
      <c r="G313" s="4">
        <f t="shared" si="1901"/>
        <v>42443</v>
      </c>
      <c r="H313" s="10" t="s">
        <v>20</v>
      </c>
      <c r="I313" s="84"/>
      <c r="J313" s="84"/>
      <c r="K313" s="10"/>
      <c r="N313" s="3"/>
      <c r="O313" s="3"/>
      <c r="P313" s="3"/>
      <c r="Q313" s="3"/>
      <c r="R313" s="13"/>
      <c r="S313" s="67">
        <f t="shared" si="1899"/>
        <v>0</v>
      </c>
      <c r="T313" s="20"/>
      <c r="V313" s="12"/>
      <c r="W313" s="13"/>
      <c r="X313" s="3"/>
      <c r="Y313" s="13"/>
      <c r="Z313" s="3"/>
      <c r="AA313" s="13"/>
      <c r="AB313" s="3"/>
      <c r="AC313" s="13"/>
      <c r="AD313" s="3"/>
      <c r="AE313" s="13"/>
      <c r="AF313" s="20"/>
      <c r="AG313" s="36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J313" s="3"/>
      <c r="BK313" s="3"/>
      <c r="BL313" s="3"/>
    </row>
    <row r="314" spans="6:64" x14ac:dyDescent="0.2">
      <c r="F314" s="23">
        <f t="shared" si="1900"/>
        <v>73</v>
      </c>
      <c r="G314" s="4">
        <f t="shared" si="1901"/>
        <v>42442</v>
      </c>
      <c r="H314" s="10" t="s">
        <v>35</v>
      </c>
      <c r="I314" s="84"/>
      <c r="J314" s="84"/>
      <c r="K314" s="10"/>
      <c r="N314" s="3"/>
      <c r="O314" s="3"/>
      <c r="P314" s="3"/>
      <c r="Q314" s="3"/>
      <c r="R314" s="13"/>
      <c r="S314" s="67">
        <f t="shared" si="1899"/>
        <v>0</v>
      </c>
      <c r="T314" s="20"/>
      <c r="V314" s="12"/>
      <c r="W314" s="13"/>
      <c r="X314" s="3"/>
      <c r="Y314" s="13"/>
      <c r="Z314" s="3"/>
      <c r="AA314" s="13"/>
      <c r="AB314" s="3"/>
      <c r="AC314" s="13"/>
      <c r="AD314" s="3"/>
      <c r="AE314" s="13"/>
      <c r="AF314" s="20"/>
      <c r="AG314" s="36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J314" s="3"/>
      <c r="BK314" s="3"/>
      <c r="BL314" s="3"/>
    </row>
    <row r="315" spans="6:64" x14ac:dyDescent="0.2">
      <c r="F315" s="23">
        <f t="shared" si="1900"/>
        <v>72</v>
      </c>
      <c r="G315" s="4">
        <f t="shared" si="1901"/>
        <v>42441</v>
      </c>
      <c r="H315" s="10" t="s">
        <v>29</v>
      </c>
      <c r="I315" s="84"/>
      <c r="J315" s="84"/>
      <c r="K315" s="10"/>
      <c r="N315" s="3"/>
      <c r="O315" s="3"/>
      <c r="P315" s="3"/>
      <c r="Q315" s="3"/>
      <c r="R315" s="13"/>
      <c r="S315" s="67">
        <f t="shared" si="1899"/>
        <v>0</v>
      </c>
      <c r="T315" s="20"/>
      <c r="V315" s="12"/>
      <c r="W315" s="13"/>
      <c r="X315" s="3"/>
      <c r="Y315" s="13"/>
      <c r="Z315" s="3"/>
      <c r="AA315" s="13"/>
      <c r="AB315" s="3"/>
      <c r="AC315" s="13"/>
      <c r="AD315" s="3"/>
      <c r="AE315" s="13"/>
      <c r="AF315" s="20"/>
      <c r="AG315" s="36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J315" s="3"/>
      <c r="BK315" s="3"/>
      <c r="BL315" s="3"/>
    </row>
    <row r="316" spans="6:64" x14ac:dyDescent="0.2">
      <c r="F316" s="23">
        <f t="shared" si="1900"/>
        <v>71</v>
      </c>
      <c r="G316" s="4">
        <f t="shared" si="1901"/>
        <v>42440</v>
      </c>
      <c r="H316" s="10" t="s">
        <v>59</v>
      </c>
      <c r="I316" s="84"/>
      <c r="J316" s="84"/>
      <c r="K316" s="10"/>
      <c r="N316" s="3"/>
      <c r="O316" s="3"/>
      <c r="P316" s="3"/>
      <c r="Q316" s="3"/>
      <c r="R316" s="13"/>
      <c r="S316" s="67">
        <f t="shared" si="1899"/>
        <v>0</v>
      </c>
      <c r="T316" s="20"/>
      <c r="V316" s="12"/>
      <c r="W316" s="13"/>
      <c r="X316" s="3"/>
      <c r="Y316" s="13"/>
      <c r="Z316" s="3"/>
      <c r="AA316" s="13"/>
      <c r="AB316" s="3"/>
      <c r="AC316" s="13"/>
      <c r="AD316" s="3"/>
      <c r="AE316" s="13"/>
      <c r="AF316" s="20"/>
      <c r="AG316" s="36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J316" s="3"/>
      <c r="BK316" s="3"/>
      <c r="BL316" s="3"/>
    </row>
    <row r="317" spans="6:64" x14ac:dyDescent="0.2">
      <c r="F317" s="23">
        <f t="shared" si="1900"/>
        <v>70</v>
      </c>
      <c r="G317" s="4">
        <f t="shared" si="1901"/>
        <v>42439</v>
      </c>
      <c r="H317" s="10" t="s">
        <v>36</v>
      </c>
      <c r="I317" s="84"/>
      <c r="J317" s="84"/>
      <c r="K317" s="10"/>
      <c r="N317" s="3"/>
      <c r="O317" s="3"/>
      <c r="P317" s="3"/>
      <c r="Q317" s="3"/>
      <c r="R317" s="13"/>
      <c r="S317" s="67">
        <f t="shared" si="1899"/>
        <v>0</v>
      </c>
      <c r="T317" s="20"/>
      <c r="V317" s="12"/>
      <c r="W317" s="13"/>
      <c r="X317" s="3"/>
      <c r="Y317" s="13"/>
      <c r="Z317" s="3"/>
      <c r="AA317" s="13"/>
      <c r="AB317" s="3"/>
      <c r="AC317" s="13"/>
      <c r="AD317" s="3"/>
      <c r="AE317" s="13"/>
      <c r="AF317" s="20"/>
      <c r="AG317" s="36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J317" s="3"/>
      <c r="BK317" s="3"/>
      <c r="BL317" s="3"/>
    </row>
    <row r="318" spans="6:64" x14ac:dyDescent="0.2">
      <c r="F318" s="23">
        <f t="shared" si="1900"/>
        <v>69</v>
      </c>
      <c r="G318" s="4">
        <f t="shared" si="1901"/>
        <v>42438</v>
      </c>
      <c r="H318" s="10" t="s">
        <v>40</v>
      </c>
      <c r="I318" s="84"/>
      <c r="J318" s="84"/>
      <c r="K318" s="10"/>
      <c r="N318" s="3"/>
      <c r="O318" s="3"/>
      <c r="P318" s="3"/>
      <c r="Q318" s="3"/>
      <c r="R318" s="13"/>
      <c r="S318" s="67">
        <f t="shared" si="1899"/>
        <v>0</v>
      </c>
      <c r="T318" s="20"/>
      <c r="V318" s="12"/>
      <c r="W318" s="13"/>
      <c r="X318" s="3"/>
      <c r="Y318" s="13"/>
      <c r="Z318" s="3"/>
      <c r="AA318" s="13"/>
      <c r="AB318" s="3"/>
      <c r="AC318" s="13"/>
      <c r="AD318" s="3"/>
      <c r="AE318" s="13"/>
      <c r="AF318" s="20"/>
      <c r="AG318" s="36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J318" s="3"/>
      <c r="BK318" s="3"/>
      <c r="BL318" s="3"/>
    </row>
    <row r="319" spans="6:64" x14ac:dyDescent="0.2">
      <c r="F319" s="23">
        <f t="shared" si="1900"/>
        <v>68</v>
      </c>
      <c r="G319" s="4">
        <f t="shared" si="1901"/>
        <v>42437</v>
      </c>
      <c r="H319" s="10" t="s">
        <v>38</v>
      </c>
      <c r="I319" s="84"/>
      <c r="J319" s="84"/>
      <c r="K319" s="10"/>
      <c r="N319" s="3"/>
      <c r="O319" s="3"/>
      <c r="P319" s="3"/>
      <c r="Q319" s="3"/>
      <c r="R319" s="13"/>
      <c r="S319" s="67">
        <f t="shared" si="1899"/>
        <v>0</v>
      </c>
      <c r="T319" s="20"/>
      <c r="V319" s="12"/>
      <c r="W319" s="13"/>
      <c r="X319" s="3"/>
      <c r="Y319" s="13"/>
      <c r="Z319" s="3"/>
      <c r="AA319" s="13"/>
      <c r="AB319" s="3"/>
      <c r="AC319" s="13"/>
      <c r="AD319" s="3"/>
      <c r="AE319" s="13"/>
      <c r="AF319" s="20"/>
      <c r="AG319" s="36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J319" s="3"/>
      <c r="BK319" s="3"/>
      <c r="BL319" s="3"/>
    </row>
    <row r="320" spans="6:64" x14ac:dyDescent="0.2">
      <c r="F320" s="23">
        <f t="shared" si="1900"/>
        <v>67</v>
      </c>
      <c r="G320" s="4">
        <f t="shared" si="1901"/>
        <v>42436</v>
      </c>
      <c r="H320" s="10" t="s">
        <v>20</v>
      </c>
      <c r="I320" s="84"/>
      <c r="J320" s="84"/>
      <c r="K320" s="10"/>
      <c r="N320" s="3"/>
      <c r="O320" s="3"/>
      <c r="P320" s="3"/>
      <c r="Q320" s="3"/>
      <c r="R320" s="13"/>
      <c r="S320" s="67">
        <f t="shared" si="1899"/>
        <v>0</v>
      </c>
      <c r="T320" s="20"/>
      <c r="V320" s="12"/>
      <c r="W320" s="13"/>
      <c r="X320" s="3"/>
      <c r="Y320" s="13"/>
      <c r="Z320" s="3"/>
      <c r="AA320" s="13"/>
      <c r="AB320" s="3"/>
      <c r="AC320" s="13"/>
      <c r="AD320" s="3"/>
      <c r="AE320" s="13"/>
      <c r="AF320" s="20"/>
      <c r="AG320" s="36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J320" s="3"/>
      <c r="BK320" s="3"/>
      <c r="BL320" s="3"/>
    </row>
    <row r="321" spans="6:69" x14ac:dyDescent="0.2">
      <c r="F321" s="23">
        <f t="shared" si="1900"/>
        <v>66</v>
      </c>
      <c r="G321" s="4">
        <f t="shared" si="1901"/>
        <v>42435</v>
      </c>
      <c r="H321" s="10" t="s">
        <v>35</v>
      </c>
      <c r="I321" s="84"/>
      <c r="J321" s="84"/>
      <c r="K321" s="10"/>
      <c r="N321" s="3"/>
      <c r="O321" s="3"/>
      <c r="P321" s="3"/>
      <c r="Q321" s="3"/>
      <c r="R321" s="13"/>
      <c r="S321" s="67">
        <f t="shared" si="1899"/>
        <v>0</v>
      </c>
      <c r="T321" s="20"/>
      <c r="V321" s="12"/>
      <c r="W321" s="13"/>
      <c r="X321" s="3"/>
      <c r="Y321" s="13"/>
      <c r="Z321" s="3"/>
      <c r="AA321" s="13"/>
      <c r="AB321" s="3"/>
      <c r="AC321" s="13"/>
      <c r="AD321" s="3"/>
      <c r="AE321" s="13"/>
      <c r="AF321" s="20"/>
      <c r="AG321" s="36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J321" s="3"/>
      <c r="BK321" s="3"/>
      <c r="BL321" s="3"/>
    </row>
    <row r="322" spans="6:69" x14ac:dyDescent="0.2">
      <c r="F322" s="23">
        <f t="shared" si="1900"/>
        <v>65</v>
      </c>
      <c r="G322" s="4">
        <f t="shared" si="1901"/>
        <v>42434</v>
      </c>
      <c r="H322" s="10" t="s">
        <v>29</v>
      </c>
      <c r="I322" s="84"/>
      <c r="J322" s="84"/>
      <c r="K322" s="10"/>
      <c r="N322" s="3"/>
      <c r="O322" s="3"/>
      <c r="P322" s="3"/>
      <c r="Q322" s="3"/>
      <c r="R322" s="13"/>
      <c r="S322" s="67">
        <f t="shared" si="1899"/>
        <v>0</v>
      </c>
      <c r="T322" s="20"/>
      <c r="V322" s="12"/>
      <c r="W322" s="13"/>
      <c r="X322" s="3"/>
      <c r="Y322" s="13"/>
      <c r="Z322" s="3"/>
      <c r="AA322" s="13"/>
      <c r="AB322" s="3"/>
      <c r="AC322" s="13"/>
      <c r="AD322" s="3"/>
      <c r="AE322" s="13"/>
      <c r="AF322" s="20"/>
      <c r="AG322" s="36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J322" s="3"/>
      <c r="BK322" s="3"/>
      <c r="BL322" s="3"/>
    </row>
    <row r="323" spans="6:69" x14ac:dyDescent="0.2">
      <c r="F323" s="23">
        <f t="shared" si="1900"/>
        <v>64</v>
      </c>
      <c r="G323" s="4">
        <f t="shared" si="1901"/>
        <v>42433</v>
      </c>
      <c r="H323" s="10" t="s">
        <v>59</v>
      </c>
      <c r="I323" s="84"/>
      <c r="J323" s="84"/>
      <c r="K323" s="10"/>
      <c r="N323" s="3"/>
      <c r="O323" s="3"/>
      <c r="P323" s="3"/>
      <c r="Q323" s="3"/>
      <c r="R323" s="13"/>
      <c r="S323" s="67">
        <f t="shared" si="1899"/>
        <v>0</v>
      </c>
      <c r="T323" s="20"/>
      <c r="V323" s="12"/>
      <c r="W323" s="13"/>
      <c r="X323" s="3"/>
      <c r="Y323" s="13"/>
      <c r="Z323" s="3"/>
      <c r="AA323" s="13"/>
      <c r="AB323" s="3"/>
      <c r="AC323" s="13"/>
      <c r="AD323" s="3"/>
      <c r="AE323" s="13"/>
      <c r="AF323" s="20"/>
      <c r="AG323" s="36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J323" s="3"/>
      <c r="BK323" s="3"/>
      <c r="BL323" s="3"/>
    </row>
    <row r="324" spans="6:69" x14ac:dyDescent="0.2">
      <c r="F324" s="23">
        <f t="shared" ref="F324:F343" si="1902">+F325+1</f>
        <v>63</v>
      </c>
      <c r="G324" s="4">
        <f t="shared" ref="G324:G343" si="1903">+G325+1</f>
        <v>42432</v>
      </c>
      <c r="H324" s="10" t="s">
        <v>36</v>
      </c>
      <c r="I324" s="84"/>
      <c r="J324" s="84"/>
      <c r="K324" s="10"/>
      <c r="N324" s="3"/>
      <c r="O324" s="3"/>
      <c r="P324" s="3"/>
      <c r="Q324" s="3"/>
      <c r="R324" s="13"/>
      <c r="S324" s="67">
        <f t="shared" si="1899"/>
        <v>0</v>
      </c>
      <c r="T324" s="20"/>
      <c r="V324" s="12"/>
      <c r="W324" s="13"/>
      <c r="X324" s="3"/>
      <c r="Y324" s="13"/>
      <c r="Z324" s="3"/>
      <c r="AA324" s="13"/>
      <c r="AB324" s="3"/>
      <c r="AC324" s="13"/>
      <c r="AD324" s="3"/>
      <c r="AE324" s="13"/>
      <c r="AF324" s="20"/>
      <c r="AG324" s="36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J324" s="3"/>
      <c r="BK324" s="3"/>
      <c r="BL324" s="3"/>
      <c r="BQ324" s="2"/>
    </row>
    <row r="325" spans="6:69" x14ac:dyDescent="0.2">
      <c r="F325" s="23">
        <f t="shared" si="1902"/>
        <v>62</v>
      </c>
      <c r="G325" s="4">
        <f t="shared" si="1903"/>
        <v>42431</v>
      </c>
      <c r="H325" s="10" t="s">
        <v>40</v>
      </c>
      <c r="I325" s="84"/>
      <c r="J325" s="84"/>
      <c r="K325" s="10"/>
      <c r="N325" s="3"/>
      <c r="O325" s="3"/>
      <c r="P325" s="3"/>
      <c r="Q325" s="3"/>
      <c r="R325" s="13"/>
      <c r="S325" s="67">
        <f t="shared" si="1899"/>
        <v>0</v>
      </c>
      <c r="T325" s="20"/>
      <c r="V325" s="12"/>
      <c r="W325" s="13"/>
      <c r="X325" s="3"/>
      <c r="Y325" s="13"/>
      <c r="Z325" s="3"/>
      <c r="AA325" s="13"/>
      <c r="AB325" s="3"/>
      <c r="AC325" s="13"/>
      <c r="AD325" s="3"/>
      <c r="AE325" s="13"/>
      <c r="AF325" s="20"/>
      <c r="AG325" s="36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J325" s="3"/>
      <c r="BK325" s="3"/>
      <c r="BL325" s="3"/>
      <c r="BQ325" s="2"/>
    </row>
    <row r="326" spans="6:69" x14ac:dyDescent="0.2">
      <c r="F326" s="23">
        <f t="shared" si="1902"/>
        <v>61</v>
      </c>
      <c r="G326" s="4">
        <f t="shared" si="1903"/>
        <v>42430</v>
      </c>
      <c r="H326" s="10" t="s">
        <v>38</v>
      </c>
      <c r="I326" s="84"/>
      <c r="J326" s="84"/>
      <c r="K326" s="10"/>
      <c r="N326" s="3"/>
      <c r="O326" s="3"/>
      <c r="P326" s="3"/>
      <c r="Q326" s="3"/>
      <c r="R326" s="13"/>
      <c r="S326" s="67">
        <f t="shared" si="1899"/>
        <v>0</v>
      </c>
      <c r="T326" s="20"/>
      <c r="V326" s="12"/>
      <c r="W326" s="13"/>
      <c r="X326" s="3"/>
      <c r="Y326" s="13"/>
      <c r="Z326" s="3"/>
      <c r="AA326" s="13"/>
      <c r="AB326" s="3"/>
      <c r="AC326" s="13"/>
      <c r="AD326" s="3"/>
      <c r="AE326" s="13"/>
      <c r="AF326" s="20"/>
      <c r="AG326" s="36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J326" s="3"/>
      <c r="BK326" s="3"/>
      <c r="BL326" s="3"/>
      <c r="BQ326" s="2"/>
    </row>
    <row r="327" spans="6:69" x14ac:dyDescent="0.2">
      <c r="F327" s="23">
        <f t="shared" si="1902"/>
        <v>60</v>
      </c>
      <c r="G327" s="4">
        <f t="shared" si="1903"/>
        <v>42429</v>
      </c>
      <c r="H327" s="10" t="s">
        <v>20</v>
      </c>
      <c r="I327" s="84"/>
      <c r="J327" s="84"/>
      <c r="K327" s="10"/>
      <c r="N327" s="3"/>
      <c r="O327" s="3"/>
      <c r="P327" s="3"/>
      <c r="Q327" s="3"/>
      <c r="R327" s="13"/>
      <c r="S327" s="67">
        <f t="shared" si="1899"/>
        <v>0</v>
      </c>
      <c r="T327" s="20"/>
      <c r="V327" s="12"/>
      <c r="W327" s="13"/>
      <c r="X327" s="3"/>
      <c r="Y327" s="13"/>
      <c r="Z327" s="3"/>
      <c r="AA327" s="13"/>
      <c r="AB327" s="3"/>
      <c r="AC327" s="13"/>
      <c r="AD327" s="3"/>
      <c r="AE327" s="13"/>
      <c r="AF327" s="20"/>
      <c r="AG327" s="36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J327" s="3"/>
      <c r="BK327" s="3"/>
      <c r="BL327" s="3"/>
      <c r="BQ327" s="2"/>
    </row>
    <row r="328" spans="6:69" x14ac:dyDescent="0.2">
      <c r="F328" s="23">
        <f t="shared" si="1902"/>
        <v>59</v>
      </c>
      <c r="G328" s="4">
        <f t="shared" si="1903"/>
        <v>42428</v>
      </c>
      <c r="H328" s="10" t="s">
        <v>35</v>
      </c>
      <c r="I328" s="84"/>
      <c r="J328" s="84"/>
      <c r="K328" s="10"/>
      <c r="N328" s="3"/>
      <c r="O328" s="3"/>
      <c r="P328" s="3"/>
      <c r="Q328" s="3"/>
      <c r="R328" s="13"/>
      <c r="S328" s="67">
        <f t="shared" si="1899"/>
        <v>0</v>
      </c>
      <c r="T328" s="20"/>
      <c r="V328" s="12"/>
      <c r="W328" s="13"/>
      <c r="X328" s="3"/>
      <c r="Y328" s="13"/>
      <c r="Z328" s="3"/>
      <c r="AA328" s="13"/>
      <c r="AB328" s="3"/>
      <c r="AC328" s="13"/>
      <c r="AD328" s="3"/>
      <c r="AE328" s="13"/>
      <c r="AF328" s="20"/>
      <c r="AG328" s="36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J328" s="3"/>
      <c r="BK328" s="3"/>
      <c r="BL328" s="3"/>
      <c r="BQ328" s="2"/>
    </row>
    <row r="329" spans="6:69" x14ac:dyDescent="0.2">
      <c r="F329" s="23">
        <f t="shared" si="1902"/>
        <v>58</v>
      </c>
      <c r="G329" s="4">
        <f t="shared" si="1903"/>
        <v>42427</v>
      </c>
      <c r="H329" s="10" t="s">
        <v>29</v>
      </c>
      <c r="I329" s="84"/>
      <c r="J329" s="84"/>
      <c r="K329" s="10"/>
      <c r="N329" s="3"/>
      <c r="O329" s="3"/>
      <c r="P329" s="3"/>
      <c r="Q329" s="3"/>
      <c r="R329" s="13"/>
      <c r="S329" s="67">
        <f t="shared" si="1899"/>
        <v>0</v>
      </c>
      <c r="T329" s="20"/>
      <c r="V329" s="12"/>
      <c r="W329" s="13"/>
      <c r="X329" s="3"/>
      <c r="Y329" s="13"/>
      <c r="Z329" s="3"/>
      <c r="AA329" s="13"/>
      <c r="AB329" s="3"/>
      <c r="AC329" s="13"/>
      <c r="AD329" s="3"/>
      <c r="AE329" s="13"/>
      <c r="AF329" s="20"/>
      <c r="AG329" s="36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J329" s="3"/>
      <c r="BK329" s="3"/>
      <c r="BL329" s="3"/>
      <c r="BQ329" s="2"/>
    </row>
    <row r="330" spans="6:69" x14ac:dyDescent="0.2">
      <c r="F330" s="23">
        <f t="shared" si="1902"/>
        <v>57</v>
      </c>
      <c r="G330" s="4">
        <f t="shared" si="1903"/>
        <v>42426</v>
      </c>
      <c r="H330" s="10" t="s">
        <v>59</v>
      </c>
      <c r="I330" s="84"/>
      <c r="J330" s="84"/>
      <c r="K330" s="10"/>
      <c r="N330" s="3"/>
      <c r="O330" s="3"/>
      <c r="P330" s="3"/>
      <c r="Q330" s="3"/>
      <c r="R330" s="13"/>
      <c r="S330" s="67">
        <f t="shared" si="1899"/>
        <v>0</v>
      </c>
      <c r="T330" s="20"/>
      <c r="V330" s="12"/>
      <c r="W330" s="13"/>
      <c r="X330" s="3"/>
      <c r="Y330" s="13"/>
      <c r="Z330" s="3"/>
      <c r="AA330" s="13"/>
      <c r="AB330" s="3"/>
      <c r="AC330" s="13"/>
      <c r="AD330" s="3"/>
      <c r="AE330" s="13"/>
      <c r="AF330" s="20"/>
      <c r="AG330" s="36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J330" s="3"/>
      <c r="BK330" s="3"/>
      <c r="BL330" s="3"/>
      <c r="BQ330" s="2"/>
    </row>
    <row r="331" spans="6:69" x14ac:dyDescent="0.2">
      <c r="F331" s="23">
        <f t="shared" si="1902"/>
        <v>56</v>
      </c>
      <c r="G331" s="4">
        <f t="shared" si="1903"/>
        <v>42425</v>
      </c>
      <c r="H331" s="10" t="s">
        <v>36</v>
      </c>
      <c r="I331" s="84"/>
      <c r="J331" s="84"/>
      <c r="K331" s="10"/>
      <c r="N331" s="3"/>
      <c r="O331" s="3"/>
      <c r="P331" s="3"/>
      <c r="Q331" s="3"/>
      <c r="R331" s="13"/>
      <c r="S331" s="67">
        <f t="shared" si="1899"/>
        <v>0</v>
      </c>
      <c r="T331" s="20"/>
      <c r="V331" s="12"/>
      <c r="W331" s="13"/>
      <c r="X331" s="3"/>
      <c r="Y331" s="13"/>
      <c r="Z331" s="3"/>
      <c r="AA331" s="13"/>
      <c r="AB331" s="3"/>
      <c r="AC331" s="13"/>
      <c r="AD331" s="3"/>
      <c r="AE331" s="13"/>
      <c r="AF331" s="20"/>
      <c r="AG331" s="36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J331" s="3"/>
      <c r="BK331" s="3"/>
      <c r="BL331" s="3"/>
      <c r="BQ331" s="2"/>
    </row>
    <row r="332" spans="6:69" x14ac:dyDescent="0.2">
      <c r="F332" s="23">
        <f t="shared" si="1902"/>
        <v>55</v>
      </c>
      <c r="G332" s="4">
        <f t="shared" si="1903"/>
        <v>42424</v>
      </c>
      <c r="H332" s="10" t="s">
        <v>40</v>
      </c>
      <c r="I332" s="84"/>
      <c r="J332" s="84"/>
      <c r="K332" s="10"/>
      <c r="N332" s="3"/>
      <c r="O332" s="3"/>
      <c r="P332" s="3"/>
      <c r="Q332" s="3"/>
      <c r="R332" s="13"/>
      <c r="S332" s="67">
        <f t="shared" si="1899"/>
        <v>0</v>
      </c>
      <c r="T332" s="20"/>
      <c r="V332" s="12"/>
      <c r="W332" s="13"/>
      <c r="X332" s="3"/>
      <c r="Y332" s="13"/>
      <c r="Z332" s="3"/>
      <c r="AA332" s="13"/>
      <c r="AB332" s="3"/>
      <c r="AC332" s="13"/>
      <c r="AD332" s="3"/>
      <c r="AE332" s="13"/>
      <c r="AF332" s="20"/>
      <c r="AG332" s="36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J332" s="3"/>
      <c r="BK332" s="3"/>
      <c r="BL332" s="3"/>
      <c r="BQ332" s="2"/>
    </row>
    <row r="333" spans="6:69" x14ac:dyDescent="0.2">
      <c r="F333" s="23">
        <f t="shared" si="1902"/>
        <v>54</v>
      </c>
      <c r="G333" s="4">
        <f t="shared" si="1903"/>
        <v>42423</v>
      </c>
      <c r="H333" s="10" t="s">
        <v>38</v>
      </c>
      <c r="I333" s="84"/>
      <c r="J333" s="84"/>
      <c r="K333" s="10"/>
      <c r="N333" s="3"/>
      <c r="O333" s="3"/>
      <c r="P333" s="3"/>
      <c r="Q333" s="3"/>
      <c r="R333" s="13"/>
      <c r="S333" s="67">
        <f t="shared" si="1899"/>
        <v>0</v>
      </c>
      <c r="T333" s="20"/>
      <c r="V333" s="12"/>
      <c r="W333" s="13"/>
      <c r="X333" s="3"/>
      <c r="Y333" s="13"/>
      <c r="Z333" s="3"/>
      <c r="AA333" s="13"/>
      <c r="AB333" s="3"/>
      <c r="AC333" s="13"/>
      <c r="AD333" s="3"/>
      <c r="AE333" s="13"/>
      <c r="AF333" s="20"/>
      <c r="AG333" s="36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J333" s="3"/>
      <c r="BK333" s="3"/>
      <c r="BL333" s="3"/>
      <c r="BQ333" s="2"/>
    </row>
    <row r="334" spans="6:69" x14ac:dyDescent="0.2">
      <c r="F334" s="23">
        <f t="shared" si="1902"/>
        <v>53</v>
      </c>
      <c r="G334" s="4">
        <f t="shared" si="1903"/>
        <v>42422</v>
      </c>
      <c r="H334" s="10" t="s">
        <v>20</v>
      </c>
      <c r="I334" s="84"/>
      <c r="J334" s="84"/>
      <c r="K334" s="10"/>
      <c r="N334" s="3"/>
      <c r="O334" s="3"/>
      <c r="P334" s="3"/>
      <c r="Q334" s="3"/>
      <c r="R334" s="13"/>
      <c r="S334" s="67">
        <f t="shared" si="1899"/>
        <v>0</v>
      </c>
      <c r="T334" s="20"/>
      <c r="V334" s="12"/>
      <c r="W334" s="13"/>
      <c r="X334" s="3"/>
      <c r="Y334" s="13"/>
      <c r="Z334" s="3"/>
      <c r="AA334" s="13"/>
      <c r="AB334" s="3"/>
      <c r="AC334" s="13"/>
      <c r="AD334" s="3"/>
      <c r="AE334" s="13"/>
      <c r="AF334" s="20"/>
      <c r="AG334" s="36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J334" s="3"/>
      <c r="BK334" s="3"/>
      <c r="BL334" s="3"/>
      <c r="BQ334" s="2"/>
    </row>
    <row r="335" spans="6:69" x14ac:dyDescent="0.2">
      <c r="F335" s="23">
        <f t="shared" si="1902"/>
        <v>52</v>
      </c>
      <c r="G335" s="4">
        <f t="shared" si="1903"/>
        <v>42421</v>
      </c>
      <c r="H335" s="10" t="s">
        <v>35</v>
      </c>
      <c r="I335" s="84"/>
      <c r="J335" s="84"/>
      <c r="K335" s="10"/>
      <c r="N335" s="3"/>
      <c r="O335" s="3"/>
      <c r="P335" s="3"/>
      <c r="Q335" s="3"/>
      <c r="R335" s="13"/>
      <c r="S335" s="67">
        <f t="shared" si="1899"/>
        <v>0</v>
      </c>
      <c r="T335" s="20"/>
      <c r="V335" s="12"/>
      <c r="W335" s="13"/>
      <c r="X335" s="3"/>
      <c r="Y335" s="13"/>
      <c r="Z335" s="3"/>
      <c r="AA335" s="13"/>
      <c r="AB335" s="3"/>
      <c r="AC335" s="13"/>
      <c r="AD335" s="3"/>
      <c r="AE335" s="13"/>
      <c r="AF335" s="20"/>
      <c r="AG335" s="36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J335" s="3"/>
      <c r="BK335" s="3"/>
      <c r="BL335" s="3"/>
      <c r="BQ335" s="2"/>
    </row>
    <row r="336" spans="6:69" x14ac:dyDescent="0.2">
      <c r="F336" s="23">
        <f t="shared" si="1902"/>
        <v>51</v>
      </c>
      <c r="G336" s="4">
        <f t="shared" si="1903"/>
        <v>42420</v>
      </c>
      <c r="H336" s="10" t="s">
        <v>29</v>
      </c>
      <c r="I336" s="84"/>
      <c r="J336" s="84"/>
      <c r="K336" s="10"/>
      <c r="N336" s="3"/>
      <c r="O336" s="3"/>
      <c r="P336" s="3"/>
      <c r="Q336" s="3"/>
      <c r="R336" s="13"/>
      <c r="S336" s="67">
        <f t="shared" si="1899"/>
        <v>0</v>
      </c>
      <c r="T336" s="20"/>
      <c r="V336" s="12"/>
      <c r="W336" s="13"/>
      <c r="X336" s="3"/>
      <c r="Y336" s="13"/>
      <c r="Z336" s="3"/>
      <c r="AA336" s="13"/>
      <c r="AB336" s="3"/>
      <c r="AC336" s="13"/>
      <c r="AD336" s="3"/>
      <c r="AE336" s="13"/>
      <c r="AF336" s="20"/>
      <c r="AG336" s="36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J336" s="3"/>
      <c r="BK336" s="3"/>
      <c r="BL336" s="3"/>
      <c r="BQ336" s="2"/>
    </row>
    <row r="337" spans="6:69" x14ac:dyDescent="0.2">
      <c r="F337" s="23">
        <f t="shared" si="1902"/>
        <v>50</v>
      </c>
      <c r="G337" s="4">
        <f t="shared" si="1903"/>
        <v>42419</v>
      </c>
      <c r="H337" s="10" t="s">
        <v>59</v>
      </c>
      <c r="I337" s="84"/>
      <c r="J337" s="84"/>
      <c r="K337" s="10"/>
      <c r="N337" s="3"/>
      <c r="O337" s="3"/>
      <c r="P337" s="3"/>
      <c r="Q337" s="3"/>
      <c r="R337" s="13"/>
      <c r="S337" s="67">
        <f t="shared" si="1899"/>
        <v>0</v>
      </c>
      <c r="T337" s="20"/>
      <c r="V337" s="12"/>
      <c r="W337" s="13"/>
      <c r="X337" s="3"/>
      <c r="Y337" s="13"/>
      <c r="Z337" s="3"/>
      <c r="AA337" s="13"/>
      <c r="AB337" s="3"/>
      <c r="AC337" s="13"/>
      <c r="AD337" s="3"/>
      <c r="AE337" s="13"/>
      <c r="AF337" s="20"/>
      <c r="AG337" s="36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J337" s="3"/>
      <c r="BK337" s="3"/>
      <c r="BL337" s="3"/>
      <c r="BQ337" s="2"/>
    </row>
    <row r="338" spans="6:69" x14ac:dyDescent="0.2">
      <c r="F338" s="23">
        <f t="shared" si="1902"/>
        <v>49</v>
      </c>
      <c r="G338" s="4">
        <f t="shared" si="1903"/>
        <v>42418</v>
      </c>
      <c r="H338" s="10" t="s">
        <v>36</v>
      </c>
      <c r="I338" s="84"/>
      <c r="J338" s="84"/>
      <c r="K338" s="10"/>
      <c r="N338" s="3"/>
      <c r="O338" s="3"/>
      <c r="P338" s="3"/>
      <c r="Q338" s="3"/>
      <c r="R338" s="13"/>
      <c r="S338" s="67">
        <f t="shared" si="1899"/>
        <v>0</v>
      </c>
      <c r="T338" s="20"/>
      <c r="V338" s="12"/>
      <c r="W338" s="13"/>
      <c r="X338" s="3"/>
      <c r="Y338" s="13"/>
      <c r="Z338" s="3"/>
      <c r="AA338" s="13"/>
      <c r="AB338" s="3"/>
      <c r="AC338" s="13"/>
      <c r="AD338" s="3"/>
      <c r="AE338" s="13"/>
      <c r="AF338" s="20"/>
      <c r="AG338" s="36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J338" s="3"/>
      <c r="BK338" s="3"/>
      <c r="BL338" s="3"/>
      <c r="BQ338" s="2"/>
    </row>
    <row r="339" spans="6:69" x14ac:dyDescent="0.2">
      <c r="F339" s="23">
        <f t="shared" si="1902"/>
        <v>48</v>
      </c>
      <c r="G339" s="4">
        <f t="shared" si="1903"/>
        <v>42417</v>
      </c>
      <c r="H339" s="10" t="s">
        <v>40</v>
      </c>
      <c r="I339" s="84"/>
      <c r="J339" s="84"/>
      <c r="K339" s="10"/>
      <c r="N339" s="3"/>
      <c r="O339" s="3"/>
      <c r="P339" s="3"/>
      <c r="Q339" s="3"/>
      <c r="R339" s="13"/>
      <c r="S339" s="67">
        <f t="shared" si="1899"/>
        <v>0</v>
      </c>
      <c r="T339" s="20"/>
      <c r="V339" s="12"/>
      <c r="W339" s="13"/>
      <c r="X339" s="3"/>
      <c r="Y339" s="13"/>
      <c r="Z339" s="3"/>
      <c r="AA339" s="13"/>
      <c r="AB339" s="3"/>
      <c r="AC339" s="13"/>
      <c r="AD339" s="3"/>
      <c r="AE339" s="13"/>
      <c r="AF339" s="20"/>
      <c r="AG339" s="36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J339" s="3"/>
      <c r="BK339" s="3"/>
      <c r="BL339" s="3"/>
      <c r="BQ339" s="2"/>
    </row>
    <row r="340" spans="6:69" x14ac:dyDescent="0.2">
      <c r="F340" s="23">
        <f t="shared" si="1902"/>
        <v>47</v>
      </c>
      <c r="G340" s="4">
        <f t="shared" si="1903"/>
        <v>42416</v>
      </c>
      <c r="H340" s="10" t="s">
        <v>38</v>
      </c>
      <c r="I340" s="84"/>
      <c r="J340" s="84"/>
      <c r="K340" s="10"/>
      <c r="N340" s="3"/>
      <c r="O340" s="3"/>
      <c r="P340" s="3"/>
      <c r="Q340" s="3"/>
      <c r="R340" s="13"/>
      <c r="S340" s="67">
        <f t="shared" si="1899"/>
        <v>0</v>
      </c>
      <c r="T340" s="20"/>
      <c r="V340" s="12"/>
      <c r="W340" s="13"/>
      <c r="X340" s="3"/>
      <c r="Y340" s="13"/>
      <c r="Z340" s="3"/>
      <c r="AA340" s="13"/>
      <c r="AB340" s="3"/>
      <c r="AC340" s="13"/>
      <c r="AD340" s="3"/>
      <c r="AE340" s="13"/>
      <c r="AF340" s="20"/>
      <c r="AG340" s="36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J340" s="3"/>
      <c r="BK340" s="3"/>
      <c r="BL340" s="3"/>
      <c r="BQ340" s="2"/>
    </row>
    <row r="341" spans="6:69" x14ac:dyDescent="0.2">
      <c r="F341" s="23">
        <f t="shared" si="1902"/>
        <v>46</v>
      </c>
      <c r="G341" s="4">
        <f t="shared" si="1903"/>
        <v>42415</v>
      </c>
      <c r="H341" s="10" t="s">
        <v>20</v>
      </c>
      <c r="I341" s="84"/>
      <c r="J341" s="84"/>
      <c r="K341" s="10"/>
      <c r="N341" s="3"/>
      <c r="O341" s="3"/>
      <c r="P341" s="3"/>
      <c r="Q341" s="3"/>
      <c r="R341" s="13"/>
      <c r="S341" s="67">
        <f t="shared" si="1899"/>
        <v>0</v>
      </c>
      <c r="T341" s="20"/>
      <c r="V341" s="12"/>
      <c r="W341" s="13"/>
      <c r="X341" s="3"/>
      <c r="Y341" s="13"/>
      <c r="Z341" s="3"/>
      <c r="AA341" s="13"/>
      <c r="AB341" s="3"/>
      <c r="AC341" s="13"/>
      <c r="AD341" s="3"/>
      <c r="AE341" s="13"/>
      <c r="AF341" s="20"/>
      <c r="AG341" s="36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J341" s="3"/>
      <c r="BK341" s="3"/>
      <c r="BL341" s="3"/>
      <c r="BQ341" s="2"/>
    </row>
    <row r="342" spans="6:69" x14ac:dyDescent="0.2">
      <c r="F342" s="23">
        <f t="shared" si="1902"/>
        <v>45</v>
      </c>
      <c r="G342" s="4">
        <f t="shared" si="1903"/>
        <v>42414</v>
      </c>
      <c r="H342" s="10" t="s">
        <v>35</v>
      </c>
      <c r="I342" s="84"/>
      <c r="J342" s="84"/>
      <c r="K342" s="10"/>
      <c r="N342" s="3"/>
      <c r="O342" s="3"/>
      <c r="P342" s="3"/>
      <c r="Q342" s="3"/>
      <c r="R342" s="13"/>
      <c r="S342" s="67">
        <f t="shared" si="1899"/>
        <v>0</v>
      </c>
      <c r="T342" s="20"/>
      <c r="V342" s="12"/>
      <c r="W342" s="13"/>
      <c r="X342" s="3"/>
      <c r="Y342" s="13"/>
      <c r="Z342" s="3"/>
      <c r="AA342" s="13"/>
      <c r="AB342" s="3"/>
      <c r="AC342" s="13"/>
      <c r="AD342" s="3"/>
      <c r="AE342" s="13"/>
      <c r="AF342" s="20"/>
      <c r="AG342" s="36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J342" s="3"/>
      <c r="BK342" s="3"/>
      <c r="BL342" s="3"/>
      <c r="BQ342" s="2"/>
    </row>
    <row r="343" spans="6:69" x14ac:dyDescent="0.2">
      <c r="F343" s="23">
        <f t="shared" si="1902"/>
        <v>44</v>
      </c>
      <c r="G343" s="4">
        <f t="shared" si="1903"/>
        <v>42413</v>
      </c>
      <c r="H343" s="10" t="s">
        <v>29</v>
      </c>
      <c r="I343" s="84"/>
      <c r="J343" s="84"/>
      <c r="K343" s="10"/>
      <c r="N343" s="3"/>
      <c r="O343" s="3"/>
      <c r="P343" s="3"/>
      <c r="Q343" s="3"/>
      <c r="R343" s="13"/>
      <c r="S343" s="67">
        <f t="shared" si="1899"/>
        <v>0</v>
      </c>
      <c r="T343" s="20"/>
      <c r="V343" s="12"/>
      <c r="W343" s="13"/>
      <c r="X343" s="3"/>
      <c r="Y343" s="13"/>
      <c r="Z343" s="3"/>
      <c r="AA343" s="13"/>
      <c r="AB343" s="3"/>
      <c r="AC343" s="13"/>
      <c r="AD343" s="3"/>
      <c r="AE343" s="13"/>
      <c r="AF343" s="20"/>
      <c r="AG343" s="36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J343" s="3"/>
      <c r="BK343" s="3"/>
      <c r="BL343" s="3"/>
      <c r="BQ343" s="2"/>
    </row>
    <row r="344" spans="6:69" x14ac:dyDescent="0.2">
      <c r="F344" s="23">
        <f t="shared" ref="F344:F369" si="1904">+F345+1</f>
        <v>43</v>
      </c>
      <c r="G344" s="4">
        <f t="shared" ref="G344:G369" si="1905">+G345+1</f>
        <v>42412</v>
      </c>
      <c r="H344" s="10" t="s">
        <v>59</v>
      </c>
      <c r="I344" s="84"/>
      <c r="J344" s="84"/>
      <c r="K344" s="10"/>
      <c r="N344" s="3"/>
      <c r="O344" s="3"/>
      <c r="P344" s="3"/>
      <c r="Q344" s="3"/>
      <c r="R344" s="13"/>
      <c r="S344" s="67">
        <f t="shared" si="1899"/>
        <v>0</v>
      </c>
      <c r="T344" s="20"/>
      <c r="V344" s="12"/>
      <c r="W344" s="13"/>
      <c r="X344" s="3"/>
      <c r="Y344" s="13"/>
      <c r="Z344" s="3"/>
      <c r="AA344" s="13"/>
      <c r="AB344" s="3"/>
      <c r="AC344" s="13"/>
      <c r="AD344" s="3"/>
      <c r="AE344" s="13"/>
      <c r="AF344" s="20"/>
      <c r="AG344" s="36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J344" s="3"/>
      <c r="BK344" s="3"/>
      <c r="BL344" s="3"/>
      <c r="BQ344" s="2"/>
    </row>
    <row r="345" spans="6:69" x14ac:dyDescent="0.2">
      <c r="F345" s="23">
        <f t="shared" si="1904"/>
        <v>42</v>
      </c>
      <c r="G345" s="4">
        <f t="shared" si="1905"/>
        <v>42411</v>
      </c>
      <c r="H345" s="10" t="s">
        <v>36</v>
      </c>
      <c r="I345" s="84"/>
      <c r="J345" s="84"/>
      <c r="K345" s="10"/>
      <c r="N345" s="3"/>
      <c r="O345" s="3"/>
      <c r="P345" s="3"/>
      <c r="Q345" s="3"/>
      <c r="R345" s="13"/>
      <c r="S345" s="67">
        <f t="shared" si="1899"/>
        <v>0</v>
      </c>
      <c r="T345" s="20"/>
      <c r="V345" s="12"/>
      <c r="W345" s="13"/>
      <c r="X345" s="3"/>
      <c r="Y345" s="13"/>
      <c r="Z345" s="3"/>
      <c r="AA345" s="13"/>
      <c r="AB345" s="3"/>
      <c r="AC345" s="13"/>
      <c r="AD345" s="3"/>
      <c r="AE345" s="13"/>
      <c r="AF345" s="20"/>
      <c r="AG345" s="36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J345" s="3"/>
      <c r="BK345" s="3"/>
      <c r="BL345" s="3"/>
      <c r="BQ345" s="2"/>
    </row>
    <row r="346" spans="6:69" x14ac:dyDescent="0.2">
      <c r="F346" s="23">
        <f t="shared" si="1904"/>
        <v>41</v>
      </c>
      <c r="G346" s="4">
        <f t="shared" si="1905"/>
        <v>42410</v>
      </c>
      <c r="H346" s="10" t="s">
        <v>40</v>
      </c>
      <c r="I346" s="84"/>
      <c r="J346" s="84"/>
      <c r="K346" s="10"/>
      <c r="N346" s="3"/>
      <c r="O346" s="3"/>
      <c r="P346" s="3"/>
      <c r="Q346" s="3"/>
      <c r="R346" s="13"/>
      <c r="S346" s="67"/>
      <c r="T346" s="20"/>
      <c r="V346" s="12"/>
      <c r="W346" s="13"/>
      <c r="X346" s="3"/>
      <c r="Y346" s="13"/>
      <c r="Z346" s="3"/>
      <c r="AA346" s="13"/>
      <c r="AB346" s="3"/>
      <c r="AC346" s="13"/>
      <c r="AD346" s="3"/>
      <c r="AE346" s="13"/>
      <c r="AF346" s="20"/>
      <c r="AG346" s="36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J346" s="3"/>
      <c r="BK346" s="3"/>
      <c r="BL346" s="3"/>
      <c r="BQ346" s="2"/>
    </row>
    <row r="347" spans="6:69" x14ac:dyDescent="0.2">
      <c r="F347" s="23">
        <f t="shared" si="1904"/>
        <v>40</v>
      </c>
      <c r="G347" s="4">
        <f t="shared" si="1905"/>
        <v>42409</v>
      </c>
      <c r="H347" s="10" t="s">
        <v>38</v>
      </c>
      <c r="I347" s="84"/>
      <c r="J347" s="84"/>
      <c r="K347" s="10"/>
      <c r="N347" s="3"/>
      <c r="O347" s="3"/>
      <c r="P347" s="3"/>
      <c r="Q347" s="3"/>
      <c r="R347" s="13"/>
      <c r="S347" s="67"/>
      <c r="T347" s="20"/>
      <c r="V347" s="12"/>
      <c r="W347" s="13"/>
      <c r="X347" s="3"/>
      <c r="Y347" s="13"/>
      <c r="Z347" s="3"/>
      <c r="AA347" s="13"/>
      <c r="AB347" s="3"/>
      <c r="AC347" s="13"/>
      <c r="AD347" s="3"/>
      <c r="AE347" s="13"/>
      <c r="AF347" s="20"/>
      <c r="AG347" s="36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J347" s="3"/>
      <c r="BK347" s="3"/>
      <c r="BL347" s="3"/>
      <c r="BQ347" s="2"/>
    </row>
    <row r="348" spans="6:69" x14ac:dyDescent="0.2">
      <c r="F348" s="23">
        <f t="shared" si="1904"/>
        <v>39</v>
      </c>
      <c r="G348" s="4">
        <f t="shared" si="1905"/>
        <v>42408</v>
      </c>
      <c r="H348" s="10" t="s">
        <v>20</v>
      </c>
      <c r="I348" s="84"/>
      <c r="J348" s="84"/>
      <c r="K348" s="10"/>
      <c r="N348" s="3"/>
      <c r="O348" s="3"/>
      <c r="P348" s="3"/>
      <c r="Q348" s="3"/>
      <c r="R348" s="13"/>
      <c r="S348" s="67"/>
      <c r="T348" s="20"/>
      <c r="V348" s="12"/>
      <c r="W348" s="13"/>
      <c r="X348" s="3"/>
      <c r="Y348" s="13"/>
      <c r="Z348" s="3"/>
      <c r="AA348" s="13"/>
      <c r="AB348" s="3"/>
      <c r="AC348" s="13"/>
      <c r="AD348" s="3"/>
      <c r="AE348" s="13"/>
      <c r="AF348" s="20"/>
      <c r="AG348" s="36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J348" s="3"/>
      <c r="BK348" s="3"/>
      <c r="BL348" s="3"/>
      <c r="BQ348" s="2"/>
    </row>
    <row r="349" spans="6:69" x14ac:dyDescent="0.2">
      <c r="F349" s="23">
        <f t="shared" si="1904"/>
        <v>38</v>
      </c>
      <c r="G349" s="4">
        <f t="shared" si="1905"/>
        <v>42407</v>
      </c>
      <c r="H349" s="10" t="s">
        <v>35</v>
      </c>
      <c r="I349" s="84"/>
      <c r="J349" s="84"/>
      <c r="K349" s="10"/>
      <c r="N349" s="3"/>
      <c r="O349" s="3"/>
      <c r="P349" s="3"/>
      <c r="Q349" s="3"/>
      <c r="R349" s="13"/>
      <c r="S349" s="67"/>
      <c r="T349" s="20"/>
      <c r="V349" s="12"/>
      <c r="W349" s="13"/>
      <c r="X349" s="3"/>
      <c r="Y349" s="13"/>
      <c r="Z349" s="3"/>
      <c r="AA349" s="13"/>
      <c r="AB349" s="3"/>
      <c r="AC349" s="13"/>
      <c r="AD349" s="3"/>
      <c r="AE349" s="13"/>
      <c r="AF349" s="20"/>
      <c r="AG349" s="36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J349" s="3"/>
      <c r="BK349" s="3"/>
      <c r="BL349" s="3"/>
      <c r="BQ349" s="2"/>
    </row>
    <row r="350" spans="6:69" x14ac:dyDescent="0.2">
      <c r="F350" s="23">
        <f t="shared" si="1904"/>
        <v>37</v>
      </c>
      <c r="G350" s="4">
        <f t="shared" si="1905"/>
        <v>42406</v>
      </c>
      <c r="H350" s="10" t="s">
        <v>29</v>
      </c>
      <c r="I350" s="84"/>
      <c r="J350" s="84"/>
      <c r="K350" s="10"/>
      <c r="N350" s="3"/>
      <c r="O350" s="3"/>
      <c r="P350" s="3"/>
      <c r="Q350" s="3"/>
      <c r="R350" s="13"/>
      <c r="S350" s="67"/>
      <c r="T350" s="20"/>
      <c r="V350" s="12"/>
      <c r="W350" s="13"/>
      <c r="X350" s="3"/>
      <c r="Y350" s="13"/>
      <c r="Z350" s="3"/>
      <c r="AA350" s="13"/>
      <c r="AB350" s="3"/>
      <c r="AC350" s="13"/>
      <c r="AD350" s="3"/>
      <c r="AE350" s="13"/>
      <c r="AF350" s="20"/>
      <c r="AG350" s="36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J350" s="3"/>
      <c r="BK350" s="3"/>
      <c r="BL350" s="3"/>
      <c r="BQ350" s="2"/>
    </row>
    <row r="351" spans="6:69" x14ac:dyDescent="0.2">
      <c r="F351" s="23">
        <f t="shared" si="1904"/>
        <v>36</v>
      </c>
      <c r="G351" s="4">
        <f t="shared" si="1905"/>
        <v>42405</v>
      </c>
      <c r="H351" s="10" t="s">
        <v>59</v>
      </c>
      <c r="I351" s="84"/>
      <c r="J351" s="84"/>
      <c r="K351" s="10"/>
      <c r="N351" s="3"/>
      <c r="O351" s="3"/>
      <c r="P351" s="3"/>
      <c r="Q351" s="3"/>
      <c r="R351" s="13"/>
      <c r="S351" s="67"/>
      <c r="T351" s="20"/>
      <c r="V351" s="12"/>
      <c r="W351" s="13"/>
      <c r="X351" s="3"/>
      <c r="Y351" s="13"/>
      <c r="Z351" s="3"/>
      <c r="AA351" s="13"/>
      <c r="AB351" s="3"/>
      <c r="AC351" s="13"/>
      <c r="AD351" s="3"/>
      <c r="AE351" s="13"/>
      <c r="AF351" s="20"/>
      <c r="AG351" s="36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J351" s="3"/>
      <c r="BK351" s="3"/>
      <c r="BL351" s="3"/>
      <c r="BQ351" s="2"/>
    </row>
    <row r="352" spans="6:69" x14ac:dyDescent="0.2">
      <c r="F352" s="23">
        <f t="shared" si="1904"/>
        <v>35</v>
      </c>
      <c r="G352" s="4">
        <f t="shared" si="1905"/>
        <v>42404</v>
      </c>
      <c r="H352" s="10" t="s">
        <v>36</v>
      </c>
      <c r="I352" s="84"/>
      <c r="J352" s="84"/>
      <c r="K352" s="10"/>
      <c r="N352" s="3"/>
      <c r="O352" s="3"/>
      <c r="P352" s="3"/>
      <c r="Q352" s="3"/>
      <c r="R352" s="13"/>
      <c r="S352" s="67"/>
      <c r="T352" s="20"/>
      <c r="V352" s="12"/>
      <c r="W352" s="13"/>
      <c r="X352" s="3"/>
      <c r="Y352" s="13"/>
      <c r="Z352" s="3"/>
      <c r="AA352" s="13"/>
      <c r="AB352" s="3"/>
      <c r="AC352" s="13"/>
      <c r="AD352" s="3"/>
      <c r="AE352" s="13"/>
      <c r="AF352" s="20"/>
      <c r="AG352" s="36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J352" s="3"/>
      <c r="BK352" s="3"/>
      <c r="BL352" s="3"/>
      <c r="BQ352" s="2"/>
    </row>
    <row r="353" spans="6:69" x14ac:dyDescent="0.2">
      <c r="F353" s="23">
        <f t="shared" si="1904"/>
        <v>34</v>
      </c>
      <c r="G353" s="4">
        <f t="shared" si="1905"/>
        <v>42403</v>
      </c>
      <c r="H353" s="10" t="s">
        <v>40</v>
      </c>
      <c r="I353" s="84"/>
      <c r="J353" s="84"/>
      <c r="K353" s="10"/>
      <c r="N353" s="3"/>
      <c r="O353" s="3"/>
      <c r="P353" s="3"/>
      <c r="Q353" s="3"/>
      <c r="R353" s="13"/>
      <c r="S353" s="67"/>
      <c r="T353" s="20"/>
      <c r="V353" s="12"/>
      <c r="W353" s="13"/>
      <c r="X353" s="3"/>
      <c r="Y353" s="13"/>
      <c r="Z353" s="3"/>
      <c r="AA353" s="13"/>
      <c r="AB353" s="3"/>
      <c r="AC353" s="13"/>
      <c r="AD353" s="3"/>
      <c r="AE353" s="13"/>
      <c r="AF353" s="20"/>
      <c r="AG353" s="36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J353" s="3"/>
      <c r="BK353" s="3"/>
      <c r="BL353" s="3"/>
      <c r="BQ353" s="2"/>
    </row>
    <row r="354" spans="6:69" x14ac:dyDescent="0.2">
      <c r="F354" s="23">
        <f t="shared" si="1904"/>
        <v>33</v>
      </c>
      <c r="G354" s="4">
        <f t="shared" si="1905"/>
        <v>42402</v>
      </c>
      <c r="H354" s="10" t="s">
        <v>38</v>
      </c>
      <c r="I354" s="84"/>
      <c r="J354" s="84"/>
      <c r="K354" s="10"/>
      <c r="N354" s="3"/>
      <c r="O354" s="3"/>
      <c r="P354" s="3"/>
      <c r="Q354" s="3"/>
      <c r="R354" s="13"/>
      <c r="S354" s="67"/>
      <c r="T354" s="20"/>
      <c r="V354" s="12"/>
      <c r="W354" s="13"/>
      <c r="X354" s="3"/>
      <c r="Y354" s="13"/>
      <c r="Z354" s="3"/>
      <c r="AA354" s="13"/>
      <c r="AB354" s="3"/>
      <c r="AC354" s="13"/>
      <c r="AD354" s="3"/>
      <c r="AE354" s="13"/>
      <c r="AF354" s="20"/>
      <c r="AG354" s="36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J354" s="3"/>
      <c r="BK354" s="3"/>
      <c r="BL354" s="3"/>
      <c r="BQ354" s="2"/>
    </row>
    <row r="355" spans="6:69" x14ac:dyDescent="0.2">
      <c r="F355" s="23">
        <f t="shared" si="1904"/>
        <v>32</v>
      </c>
      <c r="G355" s="4">
        <f t="shared" si="1905"/>
        <v>42401</v>
      </c>
      <c r="H355" s="10" t="s">
        <v>20</v>
      </c>
      <c r="I355" s="84"/>
      <c r="J355" s="84"/>
      <c r="K355" s="10"/>
      <c r="N355" s="3"/>
      <c r="O355" s="3"/>
      <c r="P355" s="3"/>
      <c r="Q355" s="3"/>
      <c r="R355" s="13"/>
      <c r="S355" s="67"/>
      <c r="T355" s="20"/>
      <c r="V355" s="12"/>
      <c r="W355" s="13"/>
      <c r="X355" s="3"/>
      <c r="Y355" s="13"/>
      <c r="Z355" s="3"/>
      <c r="AA355" s="13"/>
      <c r="AB355" s="3"/>
      <c r="AC355" s="13"/>
      <c r="AD355" s="3"/>
      <c r="AE355" s="13"/>
      <c r="AF355" s="20"/>
      <c r="AG355" s="36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J355" s="3"/>
      <c r="BK355" s="3"/>
      <c r="BL355" s="3"/>
      <c r="BQ355" s="2"/>
    </row>
    <row r="356" spans="6:69" x14ac:dyDescent="0.2">
      <c r="F356" s="23">
        <f t="shared" si="1904"/>
        <v>31</v>
      </c>
      <c r="G356" s="4">
        <f t="shared" si="1905"/>
        <v>42400</v>
      </c>
      <c r="H356" s="10" t="s">
        <v>35</v>
      </c>
      <c r="I356" s="84"/>
      <c r="J356" s="84"/>
      <c r="K356" s="10"/>
      <c r="N356" s="3"/>
      <c r="O356" s="3"/>
      <c r="P356" s="3"/>
      <c r="Q356" s="3"/>
      <c r="R356" s="13"/>
      <c r="S356" s="67"/>
      <c r="T356" s="20"/>
      <c r="V356" s="12"/>
      <c r="W356" s="13"/>
      <c r="X356" s="3"/>
      <c r="Y356" s="13"/>
      <c r="Z356" s="3"/>
      <c r="AA356" s="13"/>
      <c r="AB356" s="3"/>
      <c r="AC356" s="13"/>
      <c r="AD356" s="3"/>
      <c r="AE356" s="13"/>
      <c r="AF356" s="20"/>
      <c r="AG356" s="36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J356" s="3"/>
      <c r="BK356" s="3"/>
      <c r="BL356" s="3"/>
      <c r="BQ356" s="2"/>
    </row>
    <row r="357" spans="6:69" x14ac:dyDescent="0.2">
      <c r="F357" s="23">
        <f t="shared" si="1904"/>
        <v>30</v>
      </c>
      <c r="G357" s="4">
        <f t="shared" si="1905"/>
        <v>42399</v>
      </c>
      <c r="H357" s="10" t="s">
        <v>29</v>
      </c>
      <c r="I357" s="84"/>
      <c r="J357" s="84"/>
      <c r="K357" s="10"/>
      <c r="N357" s="3"/>
      <c r="O357" s="3"/>
      <c r="P357" s="3"/>
      <c r="Q357" s="3"/>
      <c r="R357" s="13"/>
      <c r="S357" s="67"/>
      <c r="T357" s="20"/>
      <c r="V357" s="12"/>
      <c r="W357" s="13"/>
      <c r="X357" s="3"/>
      <c r="Y357" s="13"/>
      <c r="Z357" s="3"/>
      <c r="AA357" s="13"/>
      <c r="AB357" s="3"/>
      <c r="AC357" s="13"/>
      <c r="AD357" s="3"/>
      <c r="AE357" s="13"/>
      <c r="AF357" s="20"/>
      <c r="AG357" s="36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J357" s="3"/>
      <c r="BK357" s="3"/>
      <c r="BL357" s="3"/>
      <c r="BQ357" s="2"/>
    </row>
    <row r="358" spans="6:69" x14ac:dyDescent="0.2">
      <c r="F358" s="23">
        <f t="shared" si="1904"/>
        <v>29</v>
      </c>
      <c r="G358" s="4">
        <f t="shared" si="1905"/>
        <v>42398</v>
      </c>
      <c r="H358" s="10" t="s">
        <v>59</v>
      </c>
      <c r="I358" s="84"/>
      <c r="J358" s="84"/>
      <c r="K358" s="10"/>
      <c r="N358" s="3"/>
      <c r="O358" s="3"/>
      <c r="P358" s="3"/>
      <c r="Q358" s="3"/>
      <c r="R358" s="13"/>
      <c r="S358" s="67"/>
      <c r="T358" s="20"/>
      <c r="V358" s="12"/>
      <c r="W358" s="13"/>
      <c r="X358" s="3"/>
      <c r="Y358" s="13"/>
      <c r="Z358" s="3"/>
      <c r="AA358" s="13"/>
      <c r="AB358" s="3"/>
      <c r="AC358" s="13"/>
      <c r="AD358" s="3"/>
      <c r="AE358" s="13"/>
      <c r="AF358" s="20"/>
      <c r="AG358" s="36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J358" s="3"/>
      <c r="BK358" s="3"/>
      <c r="BL358" s="3"/>
      <c r="BQ358" s="2"/>
    </row>
    <row r="359" spans="6:69" x14ac:dyDescent="0.2">
      <c r="F359" s="23">
        <f t="shared" si="1904"/>
        <v>28</v>
      </c>
      <c r="G359" s="4">
        <f t="shared" si="1905"/>
        <v>42397</v>
      </c>
      <c r="H359" s="10" t="s">
        <v>36</v>
      </c>
      <c r="I359" s="84"/>
      <c r="J359" s="84"/>
      <c r="K359" s="10"/>
      <c r="N359" s="3"/>
      <c r="O359" s="3"/>
      <c r="P359" s="3"/>
      <c r="Q359" s="3"/>
      <c r="R359" s="13"/>
      <c r="S359" s="67"/>
      <c r="T359" s="20"/>
      <c r="V359" s="12"/>
      <c r="W359" s="13"/>
      <c r="X359" s="3"/>
      <c r="Y359" s="13"/>
      <c r="Z359" s="3"/>
      <c r="AA359" s="13"/>
      <c r="AB359" s="3"/>
      <c r="AC359" s="13"/>
      <c r="AD359" s="3"/>
      <c r="AE359" s="13"/>
      <c r="AF359" s="20"/>
      <c r="AG359" s="36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J359" s="3"/>
      <c r="BK359" s="3"/>
      <c r="BL359" s="3"/>
      <c r="BQ359" s="2"/>
    </row>
    <row r="360" spans="6:69" x14ac:dyDescent="0.2">
      <c r="F360" s="23">
        <f t="shared" si="1904"/>
        <v>27</v>
      </c>
      <c r="G360" s="4">
        <f t="shared" si="1905"/>
        <v>42396</v>
      </c>
      <c r="H360" s="10" t="s">
        <v>40</v>
      </c>
      <c r="I360" s="84"/>
      <c r="J360" s="84"/>
      <c r="K360" s="10"/>
      <c r="N360" s="3"/>
      <c r="O360" s="3"/>
      <c r="P360" s="3"/>
      <c r="Q360" s="3"/>
      <c r="R360" s="13"/>
      <c r="S360" s="67"/>
      <c r="T360" s="20"/>
      <c r="V360" s="12"/>
      <c r="W360" s="13"/>
      <c r="X360" s="3"/>
      <c r="Y360" s="13"/>
      <c r="Z360" s="3"/>
      <c r="AA360" s="13"/>
      <c r="AB360" s="3"/>
      <c r="AC360" s="13"/>
      <c r="AD360" s="3"/>
      <c r="AE360" s="13"/>
      <c r="AF360" s="20"/>
      <c r="AG360" s="36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J360" s="3"/>
      <c r="BK360" s="3"/>
      <c r="BL360" s="3"/>
      <c r="BQ360" s="2"/>
    </row>
    <row r="361" spans="6:69" x14ac:dyDescent="0.2">
      <c r="F361" s="23">
        <f t="shared" si="1904"/>
        <v>26</v>
      </c>
      <c r="G361" s="4">
        <f t="shared" si="1905"/>
        <v>42395</v>
      </c>
      <c r="H361" s="10" t="s">
        <v>38</v>
      </c>
      <c r="I361" s="84"/>
      <c r="J361" s="84"/>
      <c r="K361" s="10"/>
      <c r="N361" s="3"/>
      <c r="O361" s="3"/>
      <c r="P361" s="3"/>
      <c r="Q361" s="3"/>
      <c r="R361" s="13"/>
      <c r="S361" s="67"/>
      <c r="T361" s="20"/>
      <c r="V361" s="12"/>
      <c r="W361" s="13"/>
      <c r="X361" s="3"/>
      <c r="Y361" s="13"/>
      <c r="Z361" s="3"/>
      <c r="AA361" s="13"/>
      <c r="AB361" s="3"/>
      <c r="AC361" s="13"/>
      <c r="AD361" s="3"/>
      <c r="AE361" s="13"/>
      <c r="AF361" s="20"/>
      <c r="AG361" s="36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J361" s="3"/>
      <c r="BK361" s="3"/>
      <c r="BL361" s="3"/>
      <c r="BQ361" s="2"/>
    </row>
    <row r="362" spans="6:69" x14ac:dyDescent="0.2">
      <c r="F362" s="23">
        <f t="shared" si="1904"/>
        <v>25</v>
      </c>
      <c r="G362" s="4">
        <f t="shared" si="1905"/>
        <v>42394</v>
      </c>
      <c r="H362" s="10" t="s">
        <v>20</v>
      </c>
      <c r="I362" s="84"/>
      <c r="J362" s="84"/>
      <c r="K362" s="10"/>
      <c r="N362" s="3"/>
      <c r="O362" s="3"/>
      <c r="P362" s="3"/>
      <c r="Q362" s="3"/>
      <c r="R362" s="13"/>
      <c r="S362" s="67"/>
      <c r="T362" s="20"/>
      <c r="V362" s="12"/>
      <c r="W362" s="13"/>
      <c r="X362" s="3"/>
      <c r="Y362" s="13"/>
      <c r="Z362" s="3"/>
      <c r="AA362" s="13"/>
      <c r="AB362" s="3"/>
      <c r="AC362" s="13"/>
      <c r="AD362" s="3"/>
      <c r="AE362" s="13"/>
      <c r="AF362" s="20"/>
      <c r="AG362" s="36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J362" s="3"/>
      <c r="BK362" s="3"/>
      <c r="BL362" s="3"/>
      <c r="BQ362" s="2"/>
    </row>
    <row r="363" spans="6:69" x14ac:dyDescent="0.2">
      <c r="F363" s="23">
        <f t="shared" si="1904"/>
        <v>24</v>
      </c>
      <c r="G363" s="4">
        <f t="shared" si="1905"/>
        <v>42393</v>
      </c>
      <c r="H363" s="10" t="s">
        <v>35</v>
      </c>
      <c r="I363" s="84"/>
      <c r="J363" s="84"/>
      <c r="K363" s="10"/>
      <c r="N363" s="3"/>
      <c r="O363" s="3"/>
      <c r="P363" s="3"/>
      <c r="Q363" s="3"/>
      <c r="R363" s="13"/>
      <c r="S363" s="67"/>
      <c r="T363" s="20"/>
      <c r="V363" s="12"/>
      <c r="W363" s="13"/>
      <c r="X363" s="3"/>
      <c r="Y363" s="13"/>
      <c r="Z363" s="3"/>
      <c r="AA363" s="13"/>
      <c r="AB363" s="3"/>
      <c r="AC363" s="13"/>
      <c r="AD363" s="3"/>
      <c r="AE363" s="13"/>
      <c r="AF363" s="20"/>
      <c r="AG363" s="36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J363" s="3"/>
      <c r="BK363" s="3"/>
      <c r="BL363" s="3"/>
      <c r="BQ363" s="2"/>
    </row>
    <row r="364" spans="6:69" x14ac:dyDescent="0.2">
      <c r="F364" s="23">
        <f t="shared" si="1904"/>
        <v>23</v>
      </c>
      <c r="G364" s="4">
        <f t="shared" si="1905"/>
        <v>42392</v>
      </c>
      <c r="H364" s="10" t="s">
        <v>29</v>
      </c>
      <c r="I364" s="84"/>
      <c r="J364" s="84"/>
      <c r="K364" s="10"/>
      <c r="N364" s="3"/>
      <c r="O364" s="3"/>
      <c r="P364" s="3"/>
      <c r="Q364" s="3"/>
      <c r="R364" s="13"/>
      <c r="S364" s="67"/>
      <c r="T364" s="20"/>
      <c r="V364" s="12"/>
      <c r="W364" s="13"/>
      <c r="X364" s="3"/>
      <c r="Y364" s="13"/>
      <c r="Z364" s="3"/>
      <c r="AA364" s="13"/>
      <c r="AB364" s="3"/>
      <c r="AC364" s="13"/>
      <c r="AD364" s="3"/>
      <c r="AE364" s="13"/>
      <c r="AF364" s="20"/>
      <c r="AG364" s="36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J364" s="3"/>
      <c r="BK364" s="3"/>
      <c r="BL364" s="3"/>
      <c r="BQ364" s="2"/>
    </row>
    <row r="365" spans="6:69" x14ac:dyDescent="0.2">
      <c r="F365" s="23">
        <f t="shared" si="1904"/>
        <v>22</v>
      </c>
      <c r="G365" s="4">
        <f t="shared" si="1905"/>
        <v>42391</v>
      </c>
      <c r="H365" s="10" t="s">
        <v>59</v>
      </c>
      <c r="I365" s="84"/>
      <c r="J365" s="84"/>
      <c r="K365" s="10"/>
      <c r="N365" s="3"/>
      <c r="O365" s="3"/>
      <c r="P365" s="3"/>
      <c r="Q365" s="3"/>
      <c r="R365" s="13"/>
      <c r="S365" s="67"/>
      <c r="T365" s="20"/>
      <c r="V365" s="12"/>
      <c r="W365" s="13"/>
      <c r="X365" s="3"/>
      <c r="Y365" s="13"/>
      <c r="Z365" s="3"/>
      <c r="AA365" s="13"/>
      <c r="AB365" s="3"/>
      <c r="AC365" s="13"/>
      <c r="AD365" s="3"/>
      <c r="AE365" s="13"/>
      <c r="AF365" s="20"/>
      <c r="AG365" s="36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J365" s="3"/>
      <c r="BK365" s="3"/>
      <c r="BL365" s="3"/>
      <c r="BQ365" s="2"/>
    </row>
    <row r="366" spans="6:69" x14ac:dyDescent="0.2">
      <c r="F366" s="23">
        <f t="shared" si="1904"/>
        <v>21</v>
      </c>
      <c r="G366" s="4">
        <f t="shared" si="1905"/>
        <v>42390</v>
      </c>
      <c r="H366" s="10" t="s">
        <v>36</v>
      </c>
      <c r="I366" s="84"/>
      <c r="J366" s="84"/>
      <c r="K366" s="10"/>
      <c r="N366" s="3"/>
      <c r="O366" s="3"/>
      <c r="P366" s="3"/>
      <c r="Q366" s="3"/>
      <c r="R366" s="13"/>
      <c r="S366" s="67"/>
      <c r="T366" s="20"/>
      <c r="V366" s="12"/>
      <c r="W366" s="13"/>
      <c r="X366" s="3"/>
      <c r="Y366" s="13"/>
      <c r="Z366" s="3"/>
      <c r="AA366" s="13"/>
      <c r="AB366" s="3"/>
      <c r="AC366" s="13"/>
      <c r="AD366" s="3"/>
      <c r="AE366" s="13"/>
      <c r="AF366" s="20"/>
      <c r="AG366" s="36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J366" s="3"/>
      <c r="BK366" s="3"/>
      <c r="BL366" s="3"/>
      <c r="BQ366" s="2"/>
    </row>
    <row r="367" spans="6:69" x14ac:dyDescent="0.2">
      <c r="F367" s="23">
        <f t="shared" si="1904"/>
        <v>20</v>
      </c>
      <c r="G367" s="4">
        <f t="shared" si="1905"/>
        <v>42389</v>
      </c>
      <c r="H367" s="10" t="s">
        <v>40</v>
      </c>
      <c r="I367" s="84"/>
      <c r="J367" s="84"/>
      <c r="K367" s="10"/>
      <c r="N367" s="3"/>
      <c r="O367" s="3"/>
      <c r="P367" s="3"/>
      <c r="Q367" s="3"/>
      <c r="R367" s="13"/>
      <c r="S367" s="67"/>
      <c r="T367" s="20"/>
      <c r="V367" s="12"/>
      <c r="W367" s="13"/>
      <c r="X367" s="3"/>
      <c r="Y367" s="13"/>
      <c r="Z367" s="3"/>
      <c r="AA367" s="13"/>
      <c r="AB367" s="3"/>
      <c r="AC367" s="13"/>
      <c r="AD367" s="3"/>
      <c r="AE367" s="13"/>
      <c r="AF367" s="20"/>
      <c r="AG367" s="36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J367" s="3"/>
      <c r="BK367" s="3"/>
      <c r="BL367" s="3"/>
      <c r="BQ367" s="2"/>
    </row>
    <row r="368" spans="6:69" x14ac:dyDescent="0.2">
      <c r="F368" s="23">
        <f t="shared" si="1904"/>
        <v>19</v>
      </c>
      <c r="G368" s="4">
        <f t="shared" si="1905"/>
        <v>42388</v>
      </c>
      <c r="H368" s="10" t="s">
        <v>38</v>
      </c>
      <c r="I368" s="84"/>
      <c r="J368" s="84"/>
      <c r="K368" s="10"/>
      <c r="N368" s="3"/>
      <c r="O368" s="3"/>
      <c r="P368" s="3"/>
      <c r="Q368" s="3"/>
      <c r="R368" s="13"/>
      <c r="S368" s="67"/>
      <c r="T368" s="20"/>
      <c r="V368" s="12"/>
      <c r="W368" s="13"/>
      <c r="X368" s="3"/>
      <c r="Y368" s="13"/>
      <c r="Z368" s="3"/>
      <c r="AA368" s="13"/>
      <c r="AB368" s="3"/>
      <c r="AC368" s="13"/>
      <c r="AD368" s="3"/>
      <c r="AE368" s="13"/>
      <c r="AF368" s="20"/>
      <c r="AG368" s="36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J368" s="3"/>
      <c r="BK368" s="3"/>
      <c r="BL368" s="3"/>
      <c r="BQ368" s="2"/>
    </row>
    <row r="369" spans="6:69" x14ac:dyDescent="0.2">
      <c r="F369" s="23">
        <f t="shared" si="1904"/>
        <v>18</v>
      </c>
      <c r="G369" s="4">
        <f t="shared" si="1905"/>
        <v>42387</v>
      </c>
      <c r="H369" s="10" t="s">
        <v>20</v>
      </c>
      <c r="I369" s="84"/>
      <c r="J369" s="84"/>
      <c r="K369" s="10"/>
      <c r="N369" s="3"/>
      <c r="O369" s="3"/>
      <c r="P369" s="3"/>
      <c r="Q369" s="3"/>
      <c r="R369" s="13"/>
      <c r="S369" s="67"/>
      <c r="T369" s="20"/>
      <c r="V369" s="12"/>
      <c r="W369" s="13"/>
      <c r="X369" s="3"/>
      <c r="Y369" s="13"/>
      <c r="Z369" s="3"/>
      <c r="AA369" s="13"/>
      <c r="AB369" s="3"/>
      <c r="AC369" s="13"/>
      <c r="AD369" s="3"/>
      <c r="AE369" s="13"/>
      <c r="AF369" s="20"/>
      <c r="AG369" s="36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J369" s="3"/>
      <c r="BK369" s="3"/>
      <c r="BL369" s="3"/>
      <c r="BQ369" s="2"/>
    </row>
    <row r="370" spans="6:69" x14ac:dyDescent="0.2">
      <c r="F370" s="23">
        <f t="shared" ref="F370:F384" si="1906">+F371+1</f>
        <v>17</v>
      </c>
      <c r="G370" s="4">
        <f t="shared" ref="G370:G384" si="1907">+G371+1</f>
        <v>42386</v>
      </c>
      <c r="H370" s="10" t="s">
        <v>35</v>
      </c>
      <c r="I370" s="84"/>
      <c r="J370" s="84"/>
      <c r="K370" s="10"/>
      <c r="N370" s="3"/>
      <c r="O370" s="3"/>
      <c r="P370" s="3"/>
      <c r="Q370" s="3"/>
      <c r="R370" s="13"/>
      <c r="S370" s="67"/>
      <c r="T370" s="20"/>
      <c r="V370" s="12"/>
      <c r="W370" s="13"/>
      <c r="X370" s="3"/>
      <c r="Y370" s="13"/>
      <c r="Z370" s="3"/>
      <c r="AA370" s="13"/>
      <c r="AB370" s="3"/>
      <c r="AC370" s="13"/>
      <c r="AD370" s="3"/>
      <c r="AE370" s="13"/>
      <c r="AF370" s="20"/>
      <c r="AG370" s="36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J370" s="3"/>
      <c r="BK370" s="3"/>
      <c r="BL370" s="3"/>
      <c r="BQ370" s="2"/>
    </row>
    <row r="371" spans="6:69" x14ac:dyDescent="0.2">
      <c r="F371" s="23">
        <f t="shared" si="1906"/>
        <v>16</v>
      </c>
      <c r="G371" s="4">
        <f t="shared" si="1907"/>
        <v>42385</v>
      </c>
      <c r="H371" s="10" t="s">
        <v>29</v>
      </c>
      <c r="I371" s="84"/>
      <c r="J371" s="84"/>
      <c r="K371" s="10"/>
      <c r="N371" s="3"/>
      <c r="O371" s="3"/>
      <c r="P371" s="3"/>
      <c r="Q371" s="3"/>
      <c r="R371" s="13"/>
      <c r="S371" s="67"/>
      <c r="T371" s="20"/>
      <c r="V371" s="12"/>
      <c r="W371" s="13"/>
      <c r="X371" s="3"/>
      <c r="Y371" s="13"/>
      <c r="Z371" s="3"/>
      <c r="AA371" s="13"/>
      <c r="AB371" s="3"/>
      <c r="AC371" s="13"/>
      <c r="AD371" s="3"/>
      <c r="AE371" s="13"/>
      <c r="AF371" s="20"/>
      <c r="AG371" s="36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J371" s="3"/>
      <c r="BK371" s="3"/>
      <c r="BL371" s="3"/>
      <c r="BQ371" s="2"/>
    </row>
    <row r="372" spans="6:69" x14ac:dyDescent="0.2">
      <c r="F372" s="23">
        <f t="shared" si="1906"/>
        <v>15</v>
      </c>
      <c r="G372" s="4">
        <f t="shared" si="1907"/>
        <v>42384</v>
      </c>
      <c r="H372" s="10" t="s">
        <v>59</v>
      </c>
      <c r="I372" s="84"/>
      <c r="J372" s="84"/>
      <c r="K372" s="10"/>
      <c r="N372" s="3"/>
      <c r="O372" s="3"/>
      <c r="P372" s="3"/>
      <c r="Q372" s="3"/>
      <c r="R372" s="13"/>
      <c r="S372" s="67"/>
      <c r="T372" s="20"/>
      <c r="V372" s="12"/>
      <c r="W372" s="13"/>
      <c r="X372" s="3"/>
      <c r="Y372" s="13"/>
      <c r="Z372" s="3"/>
      <c r="AA372" s="13"/>
      <c r="AB372" s="3"/>
      <c r="AC372" s="13"/>
      <c r="AD372" s="3"/>
      <c r="AE372" s="13"/>
      <c r="AF372" s="20"/>
      <c r="AG372" s="36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J372" s="3"/>
      <c r="BK372" s="3"/>
      <c r="BL372" s="3"/>
      <c r="BQ372" s="2"/>
    </row>
    <row r="373" spans="6:69" x14ac:dyDescent="0.2">
      <c r="F373" s="23">
        <f t="shared" si="1906"/>
        <v>14</v>
      </c>
      <c r="G373" s="4">
        <f t="shared" si="1907"/>
        <v>42383</v>
      </c>
      <c r="H373" s="10" t="s">
        <v>36</v>
      </c>
      <c r="I373" s="84"/>
      <c r="J373" s="84"/>
      <c r="K373" s="10"/>
      <c r="N373" s="3"/>
      <c r="O373" s="3"/>
      <c r="P373" s="3"/>
      <c r="Q373" s="3"/>
      <c r="R373" s="13"/>
      <c r="S373" s="67"/>
      <c r="T373" s="20"/>
      <c r="V373" s="12"/>
      <c r="W373" s="13"/>
      <c r="X373" s="3"/>
      <c r="Y373" s="13"/>
      <c r="Z373" s="3"/>
      <c r="AA373" s="13"/>
      <c r="AB373" s="3"/>
      <c r="AC373" s="13"/>
      <c r="AD373" s="3"/>
      <c r="AE373" s="13"/>
      <c r="AF373" s="20"/>
      <c r="AG373" s="36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J373" s="3"/>
      <c r="BK373" s="3"/>
      <c r="BL373" s="3"/>
      <c r="BQ373" s="2"/>
    </row>
    <row r="374" spans="6:69" x14ac:dyDescent="0.2">
      <c r="F374" s="23">
        <f t="shared" si="1906"/>
        <v>13</v>
      </c>
      <c r="G374" s="4">
        <f t="shared" si="1907"/>
        <v>42382</v>
      </c>
      <c r="H374" s="10" t="s">
        <v>40</v>
      </c>
      <c r="I374" s="84"/>
      <c r="J374" s="84"/>
      <c r="K374" s="10"/>
      <c r="N374" s="3"/>
      <c r="O374" s="3"/>
      <c r="P374" s="3"/>
      <c r="Q374" s="3"/>
      <c r="R374" s="13"/>
      <c r="S374" s="67"/>
      <c r="T374" s="20"/>
      <c r="V374" s="12"/>
      <c r="W374" s="13"/>
      <c r="X374" s="3"/>
      <c r="Y374" s="13"/>
      <c r="Z374" s="3"/>
      <c r="AA374" s="13"/>
      <c r="AB374" s="3"/>
      <c r="AC374" s="13"/>
      <c r="AD374" s="3"/>
      <c r="AE374" s="13"/>
      <c r="AF374" s="20"/>
      <c r="AG374" s="36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J374" s="3"/>
      <c r="BK374" s="3"/>
      <c r="BL374" s="3"/>
      <c r="BQ374" s="2"/>
    </row>
    <row r="375" spans="6:69" x14ac:dyDescent="0.2">
      <c r="F375" s="23">
        <f t="shared" si="1906"/>
        <v>12</v>
      </c>
      <c r="G375" s="4">
        <f t="shared" si="1907"/>
        <v>42381</v>
      </c>
      <c r="H375" s="10" t="s">
        <v>38</v>
      </c>
      <c r="I375" s="84"/>
      <c r="J375" s="84"/>
      <c r="K375" s="10"/>
      <c r="N375" s="3"/>
      <c r="O375" s="3"/>
      <c r="P375" s="3"/>
      <c r="Q375" s="3"/>
      <c r="R375" s="13"/>
      <c r="S375" s="67"/>
      <c r="T375" s="20"/>
      <c r="V375" s="12"/>
      <c r="W375" s="13"/>
      <c r="X375" s="3"/>
      <c r="Y375" s="13"/>
      <c r="Z375" s="3"/>
      <c r="AA375" s="13"/>
      <c r="AB375" s="3"/>
      <c r="AC375" s="13"/>
      <c r="AD375" s="3"/>
      <c r="AE375" s="13"/>
      <c r="AF375" s="20"/>
      <c r="AG375" s="36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J375" s="3"/>
      <c r="BK375" s="3"/>
      <c r="BL375" s="3"/>
      <c r="BQ375" s="2"/>
    </row>
    <row r="376" spans="6:69" x14ac:dyDescent="0.2">
      <c r="F376" s="23">
        <f t="shared" si="1906"/>
        <v>11</v>
      </c>
      <c r="G376" s="4">
        <f t="shared" si="1907"/>
        <v>42380</v>
      </c>
      <c r="H376" s="10" t="s">
        <v>20</v>
      </c>
      <c r="I376" s="84"/>
      <c r="J376" s="84"/>
      <c r="K376" s="10"/>
      <c r="N376" s="3"/>
      <c r="O376" s="3"/>
      <c r="P376" s="3"/>
      <c r="Q376" s="3"/>
      <c r="R376" s="13"/>
      <c r="S376" s="67"/>
      <c r="T376" s="20"/>
      <c r="V376" s="12"/>
      <c r="W376" s="13"/>
      <c r="X376" s="3"/>
      <c r="Y376" s="13"/>
      <c r="Z376" s="3"/>
      <c r="AA376" s="13"/>
      <c r="AB376" s="3"/>
      <c r="AC376" s="13"/>
      <c r="AD376" s="3"/>
      <c r="AE376" s="13"/>
      <c r="AF376" s="20"/>
      <c r="AG376" s="36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J376" s="3"/>
      <c r="BK376" s="3"/>
      <c r="BL376" s="3"/>
      <c r="BQ376" s="2"/>
    </row>
    <row r="377" spans="6:69" x14ac:dyDescent="0.2">
      <c r="F377" s="23">
        <f t="shared" si="1906"/>
        <v>10</v>
      </c>
      <c r="G377" s="4">
        <f t="shared" si="1907"/>
        <v>42379</v>
      </c>
      <c r="H377" s="10" t="s">
        <v>35</v>
      </c>
      <c r="I377" s="84"/>
      <c r="J377" s="84"/>
      <c r="K377" s="10"/>
      <c r="N377" s="3"/>
      <c r="O377" s="3"/>
      <c r="P377" s="3"/>
      <c r="Q377" s="3"/>
      <c r="R377" s="13"/>
      <c r="S377" s="67"/>
      <c r="T377" s="20"/>
      <c r="V377" s="12"/>
      <c r="W377" s="13"/>
      <c r="X377" s="3"/>
      <c r="Y377" s="13"/>
      <c r="Z377" s="3"/>
      <c r="AA377" s="13"/>
      <c r="AB377" s="3"/>
      <c r="AC377" s="13"/>
      <c r="AD377" s="3"/>
      <c r="AE377" s="13"/>
      <c r="AF377" s="20"/>
      <c r="AG377" s="36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J377" s="3"/>
      <c r="BK377" s="3"/>
      <c r="BL377" s="3"/>
      <c r="BQ377" s="2"/>
    </row>
    <row r="378" spans="6:69" x14ac:dyDescent="0.2">
      <c r="F378" s="23">
        <f t="shared" si="1906"/>
        <v>9</v>
      </c>
      <c r="G378" s="4">
        <f t="shared" si="1907"/>
        <v>42378</v>
      </c>
      <c r="H378" s="10" t="s">
        <v>29</v>
      </c>
      <c r="I378" s="84"/>
      <c r="J378" s="84"/>
      <c r="K378" s="10"/>
      <c r="N378" s="3"/>
      <c r="O378" s="3"/>
      <c r="P378" s="3"/>
      <c r="Q378" s="3"/>
      <c r="R378" s="13"/>
      <c r="S378" s="67"/>
      <c r="T378" s="20"/>
      <c r="V378" s="12"/>
      <c r="W378" s="13"/>
      <c r="X378" s="3"/>
      <c r="Y378" s="13"/>
      <c r="Z378" s="3"/>
      <c r="AA378" s="13"/>
      <c r="AB378" s="3"/>
      <c r="AC378" s="13"/>
      <c r="AD378" s="3"/>
      <c r="AE378" s="13"/>
      <c r="AF378" s="20"/>
      <c r="AG378" s="36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J378" s="3"/>
      <c r="BK378" s="3"/>
      <c r="BL378" s="3"/>
      <c r="BQ378" s="2"/>
    </row>
    <row r="379" spans="6:69" x14ac:dyDescent="0.2">
      <c r="F379" s="23">
        <f t="shared" si="1906"/>
        <v>8</v>
      </c>
      <c r="G379" s="4">
        <f t="shared" si="1907"/>
        <v>42377</v>
      </c>
      <c r="H379" s="10" t="s">
        <v>59</v>
      </c>
      <c r="I379" s="84"/>
      <c r="J379" s="84"/>
      <c r="K379" s="10"/>
      <c r="N379" s="3"/>
      <c r="O379" s="3"/>
      <c r="P379" s="3"/>
      <c r="Q379" s="3"/>
      <c r="R379" s="13"/>
      <c r="S379" s="67"/>
      <c r="T379" s="20"/>
      <c r="V379" s="12"/>
      <c r="W379" s="13"/>
      <c r="X379" s="3"/>
      <c r="Y379" s="13"/>
      <c r="Z379" s="3"/>
      <c r="AA379" s="13"/>
      <c r="AB379" s="3"/>
      <c r="AC379" s="13"/>
      <c r="AD379" s="3"/>
      <c r="AE379" s="13"/>
      <c r="AF379" s="20"/>
      <c r="AG379" s="36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J379" s="3"/>
      <c r="BK379" s="3"/>
      <c r="BL379" s="3"/>
      <c r="BQ379" s="2"/>
    </row>
    <row r="380" spans="6:69" x14ac:dyDescent="0.2">
      <c r="F380" s="23">
        <f t="shared" si="1906"/>
        <v>7</v>
      </c>
      <c r="G380" s="4">
        <f t="shared" si="1907"/>
        <v>42376</v>
      </c>
      <c r="H380" s="10" t="s">
        <v>36</v>
      </c>
      <c r="I380" s="84"/>
      <c r="J380" s="84"/>
      <c r="K380" s="10"/>
      <c r="N380" s="3"/>
      <c r="O380" s="3"/>
      <c r="P380" s="3"/>
      <c r="Q380" s="3"/>
      <c r="R380" s="13"/>
      <c r="S380" s="67"/>
      <c r="T380" s="20"/>
      <c r="V380" s="12"/>
      <c r="W380" s="13"/>
      <c r="X380" s="3"/>
      <c r="Y380" s="13"/>
      <c r="Z380" s="3"/>
      <c r="AA380" s="13"/>
      <c r="AB380" s="3"/>
      <c r="AC380" s="13"/>
      <c r="AD380" s="3"/>
      <c r="AE380" s="13"/>
      <c r="AF380" s="20"/>
      <c r="AG380" s="36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J380" s="3"/>
      <c r="BK380" s="3"/>
      <c r="BL380" s="3"/>
      <c r="BQ380" s="2"/>
    </row>
    <row r="381" spans="6:69" x14ac:dyDescent="0.2">
      <c r="F381" s="23">
        <f t="shared" si="1906"/>
        <v>6</v>
      </c>
      <c r="G381" s="4">
        <f t="shared" si="1907"/>
        <v>42375</v>
      </c>
      <c r="H381" s="10" t="s">
        <v>40</v>
      </c>
      <c r="I381" s="84"/>
      <c r="J381" s="84"/>
      <c r="K381" s="10"/>
      <c r="N381" s="3"/>
      <c r="O381" s="3"/>
      <c r="P381" s="3"/>
      <c r="Q381" s="3"/>
      <c r="R381" s="13"/>
      <c r="S381" s="67"/>
      <c r="T381" s="20"/>
      <c r="V381" s="12"/>
      <c r="W381" s="13"/>
      <c r="X381" s="3"/>
      <c r="Y381" s="13"/>
      <c r="Z381" s="3"/>
      <c r="AA381" s="13"/>
      <c r="AB381" s="3"/>
      <c r="AC381" s="13"/>
      <c r="AD381" s="3"/>
      <c r="AE381" s="13"/>
      <c r="AF381" s="20"/>
      <c r="AG381" s="36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J381" s="3"/>
      <c r="BK381" s="3"/>
      <c r="BL381" s="3"/>
      <c r="BQ381" s="2"/>
    </row>
    <row r="382" spans="6:69" x14ac:dyDescent="0.2">
      <c r="F382" s="23">
        <f t="shared" si="1906"/>
        <v>5</v>
      </c>
      <c r="G382" s="4">
        <f t="shared" si="1907"/>
        <v>42374</v>
      </c>
      <c r="H382" s="10" t="s">
        <v>38</v>
      </c>
      <c r="I382" s="84"/>
      <c r="J382" s="84"/>
      <c r="K382" s="10"/>
      <c r="N382" s="3"/>
      <c r="O382" s="3"/>
      <c r="P382" s="3"/>
      <c r="Q382" s="3"/>
      <c r="R382" s="13"/>
      <c r="S382" s="67"/>
      <c r="T382" s="20"/>
      <c r="V382" s="12"/>
      <c r="W382" s="13"/>
      <c r="X382" s="3"/>
      <c r="Y382" s="13"/>
      <c r="Z382" s="3"/>
      <c r="AA382" s="13"/>
      <c r="AB382" s="3"/>
      <c r="AC382" s="13"/>
      <c r="AD382" s="3"/>
      <c r="AE382" s="13"/>
      <c r="AF382" s="20"/>
      <c r="AG382" s="36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J382" s="3"/>
      <c r="BK382" s="3"/>
      <c r="BL382" s="3"/>
      <c r="BQ382" s="2"/>
    </row>
    <row r="383" spans="6:69" x14ac:dyDescent="0.2">
      <c r="F383" s="23">
        <f t="shared" si="1906"/>
        <v>4</v>
      </c>
      <c r="G383" s="4">
        <f t="shared" si="1907"/>
        <v>42373</v>
      </c>
      <c r="H383" s="10" t="s">
        <v>20</v>
      </c>
      <c r="I383" s="84"/>
      <c r="J383" s="84"/>
      <c r="K383" s="10"/>
      <c r="N383" s="3"/>
      <c r="O383" s="3"/>
      <c r="P383" s="3"/>
      <c r="Q383" s="3"/>
      <c r="R383" s="13"/>
      <c r="S383" s="67"/>
      <c r="T383" s="20"/>
      <c r="V383" s="12"/>
      <c r="W383" s="13"/>
      <c r="X383" s="3"/>
      <c r="Y383" s="13"/>
      <c r="Z383" s="3"/>
      <c r="AA383" s="13"/>
      <c r="AB383" s="3"/>
      <c r="AC383" s="13"/>
      <c r="AD383" s="3"/>
      <c r="AE383" s="13"/>
      <c r="AF383" s="20"/>
      <c r="AG383" s="36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J383" s="3"/>
      <c r="BK383" s="3"/>
      <c r="BL383" s="3"/>
      <c r="BQ383" s="2"/>
    </row>
    <row r="384" spans="6:69" x14ac:dyDescent="0.2">
      <c r="F384" s="23">
        <f t="shared" si="1906"/>
        <v>3</v>
      </c>
      <c r="G384" s="4">
        <f t="shared" si="1907"/>
        <v>42372</v>
      </c>
      <c r="H384" s="10" t="s">
        <v>35</v>
      </c>
      <c r="I384" s="84"/>
      <c r="J384" s="84"/>
      <c r="K384" s="10"/>
      <c r="N384" s="3"/>
      <c r="O384" s="3"/>
      <c r="P384" s="3"/>
      <c r="Q384" s="3"/>
      <c r="R384" s="13"/>
      <c r="S384" s="67"/>
      <c r="T384" s="20"/>
      <c r="V384" s="12"/>
      <c r="W384" s="13"/>
      <c r="X384" s="3"/>
      <c r="Y384" s="13"/>
      <c r="Z384" s="3"/>
      <c r="AA384" s="13"/>
      <c r="AB384" s="3"/>
      <c r="AC384" s="13"/>
      <c r="AD384" s="3"/>
      <c r="AE384" s="13"/>
      <c r="AF384" s="20"/>
      <c r="AG384" s="36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J384" s="3"/>
      <c r="BK384" s="3"/>
      <c r="BL384" s="3"/>
      <c r="BQ384" s="2"/>
    </row>
    <row r="385" spans="6:73" x14ac:dyDescent="0.2">
      <c r="F385" s="23">
        <f>+F386+1</f>
        <v>2</v>
      </c>
      <c r="G385" s="4">
        <f>+G386+1</f>
        <v>42371</v>
      </c>
      <c r="H385" s="10" t="s">
        <v>29</v>
      </c>
      <c r="I385" s="84"/>
      <c r="J385" s="84"/>
      <c r="K385" s="10"/>
      <c r="N385" s="3"/>
      <c r="O385" s="3"/>
      <c r="P385" s="3"/>
      <c r="Q385" s="3"/>
      <c r="R385" s="13"/>
      <c r="S385" s="67"/>
      <c r="T385" s="20"/>
      <c r="V385" s="12"/>
      <c r="W385" s="13"/>
      <c r="X385" s="3"/>
      <c r="Y385" s="13"/>
      <c r="Z385" s="3"/>
      <c r="AA385" s="13"/>
      <c r="AB385" s="3"/>
      <c r="AC385" s="13"/>
      <c r="AD385" s="3"/>
      <c r="AE385" s="13"/>
      <c r="AF385" s="20"/>
      <c r="AG385" s="36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J385" s="3"/>
      <c r="BK385" s="3"/>
      <c r="BL385" s="3"/>
      <c r="BQ385" s="2"/>
    </row>
    <row r="386" spans="6:73" x14ac:dyDescent="0.2">
      <c r="F386" s="23">
        <v>1</v>
      </c>
      <c r="G386" s="4">
        <v>42370</v>
      </c>
      <c r="H386" s="10" t="s">
        <v>59</v>
      </c>
      <c r="I386" s="84"/>
      <c r="J386" s="84"/>
      <c r="K386" s="10"/>
      <c r="L386" s="3"/>
      <c r="M386" s="3"/>
      <c r="N386" s="3"/>
      <c r="O386" s="3"/>
      <c r="P386" s="3"/>
      <c r="Q386" s="3"/>
      <c r="R386" s="13"/>
      <c r="S386" s="67"/>
      <c r="T386" s="20"/>
      <c r="V386" s="12"/>
      <c r="W386" s="13"/>
      <c r="X386" s="3"/>
      <c r="Y386" s="13"/>
      <c r="Z386" s="3"/>
      <c r="AA386" s="13"/>
      <c r="AB386" s="3"/>
      <c r="AC386" s="13"/>
      <c r="AD386" s="3"/>
      <c r="AE386" s="13"/>
      <c r="AF386" s="20"/>
      <c r="AG386" s="36"/>
      <c r="AJ386" s="3"/>
      <c r="AK386" s="3"/>
      <c r="AL386" s="3"/>
      <c r="AM386" s="3"/>
      <c r="AN386" s="3"/>
      <c r="AO386" s="3"/>
      <c r="AP386" s="3"/>
      <c r="AQ386" s="3"/>
      <c r="AR386" s="3"/>
      <c r="AS386" s="3" t="s">
        <v>4</v>
      </c>
      <c r="AT386" s="3" t="s">
        <v>0</v>
      </c>
      <c r="AU386" s="3"/>
      <c r="AV386" s="3"/>
      <c r="AW386" t="e">
        <f>AH386-$BN$6</f>
        <v>#REF!</v>
      </c>
      <c r="AX386" t="e">
        <f>#REF!-$BN$6</f>
        <v>#REF!</v>
      </c>
      <c r="AY386" t="s">
        <v>7</v>
      </c>
      <c r="AZ386" s="3" t="e">
        <f>$BB$6-AW386-AX386-BA386</f>
        <v>#REF!</v>
      </c>
      <c r="BA386" s="3" t="e">
        <f>#REF!/228*100</f>
        <v>#REF!</v>
      </c>
      <c r="BB386" s="3" t="e">
        <f>AW386+AX386+AZ386+BA386</f>
        <v>#REF!</v>
      </c>
      <c r="BC386" s="3" t="e">
        <f>#REF!*AW386/100</f>
        <v>#REF!</v>
      </c>
      <c r="BE386" s="3" t="e">
        <f>#REF!*AX386/100</f>
        <v>#REF!</v>
      </c>
      <c r="BG386" s="3" t="e">
        <f>#REF!*AZ386/100</f>
        <v>#REF!</v>
      </c>
      <c r="BJ386" s="3"/>
      <c r="BL386" s="3"/>
      <c r="BP386" s="1" t="e">
        <f>#REF!</f>
        <v>#REF!</v>
      </c>
      <c r="BQ386" s="2" t="e">
        <f>AW386/100</f>
        <v>#REF!</v>
      </c>
      <c r="BR386" s="1"/>
      <c r="BS386" s="1" t="e">
        <f>BG386</f>
        <v>#REF!</v>
      </c>
      <c r="BU386" t="e">
        <f>#REF!+#REF!*#REF!</f>
        <v>#REF!</v>
      </c>
    </row>
    <row r="387" spans="6:73" x14ac:dyDescent="0.2">
      <c r="H387" s="10" t="s">
        <v>36</v>
      </c>
      <c r="I387" s="84"/>
      <c r="J387" s="84"/>
      <c r="K387" s="10"/>
    </row>
    <row r="388" spans="6:73" x14ac:dyDescent="0.2">
      <c r="H388" s="10" t="s">
        <v>40</v>
      </c>
      <c r="I388" s="84"/>
      <c r="J388" s="84"/>
      <c r="K388" s="10"/>
    </row>
    <row r="389" spans="6:73" x14ac:dyDescent="0.2">
      <c r="H389" s="10" t="s">
        <v>38</v>
      </c>
      <c r="I389" s="84"/>
      <c r="J389" s="84"/>
      <c r="K389" s="10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Data1</vt:lpstr>
      <vt:lpstr>Chart4</vt:lpstr>
      <vt:lpstr>Chartx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mic</cp:lastModifiedBy>
  <cp:lastPrinted>2016-07-15T16:55:23Z</cp:lastPrinted>
  <dcterms:created xsi:type="dcterms:W3CDTF">2016-04-07T23:56:50Z</dcterms:created>
  <dcterms:modified xsi:type="dcterms:W3CDTF">2016-12-19T11:09:47Z</dcterms:modified>
</cp:coreProperties>
</file>